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uninkehu-my.sharepoint.com/personal/tischler_zoltan_uni-nke_hu/Documents/!Munka/!2025/! Technikai tantervmód/!Véglegesítés/14. sz. mell. - International Public Management BA - 2026 - 260221/"/>
    </mc:Choice>
  </mc:AlternateContent>
  <xr:revisionPtr revIDLastSave="18" documentId="11_7A01C835CB46DBD198F8195238FDEC5D27AD14D2" xr6:coauthVersionLast="47" xr6:coauthVersionMax="47" xr10:uidLastSave="{8B0BEDA6-04C6-4019-894E-153C6F21D593}"/>
  <bookViews>
    <workbookView xWindow="-28920" yWindow="-420" windowWidth="29040" windowHeight="15720" xr2:uid="{00000000-000D-0000-FFFF-FFFF00000000}"/>
  </bookViews>
  <sheets>
    <sheet name="IPM_BA" sheetId="1" r:id="rId1"/>
  </sheets>
  <definedNames>
    <definedName name="_1A83.2_1" localSheetId="0">#REF!</definedName>
    <definedName name="_1A83.2_1">#REF!</definedName>
    <definedName name="_2A83.2_2" localSheetId="0">#REF!</definedName>
    <definedName name="_2A83.2_2">#REF!</definedName>
    <definedName name="_3A83.2_3" localSheetId="0">#REF!</definedName>
    <definedName name="_3A83.2_3">#REF!</definedName>
    <definedName name="_4A83.2_4" localSheetId="0">#REF!</definedName>
    <definedName name="_4A83.2_4">#REF!</definedName>
    <definedName name="A83.2" localSheetId="0">#REF!</definedName>
    <definedName name="A83.2">#REF!</definedName>
    <definedName name="másol" localSheetId="0">#REF!</definedName>
    <definedName name="máso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41" i="1" l="1"/>
  <c r="AE41" i="1"/>
  <c r="AP41" i="1"/>
  <c r="AQ41" i="1"/>
  <c r="AS41" i="1"/>
  <c r="AC41" i="1"/>
  <c r="AN41" i="1"/>
  <c r="AO41" i="1"/>
  <c r="X53" i="1"/>
  <c r="P53" i="1"/>
  <c r="AM81" i="1"/>
  <c r="AG81" i="1"/>
  <c r="AA81" i="1"/>
  <c r="U81" i="1"/>
  <c r="O81" i="1"/>
  <c r="I81" i="1"/>
  <c r="AM80" i="1"/>
  <c r="AG80" i="1"/>
  <c r="AA80" i="1"/>
  <c r="U80" i="1"/>
  <c r="O80" i="1"/>
  <c r="I80" i="1"/>
  <c r="AM79" i="1"/>
  <c r="AG79" i="1"/>
  <c r="AA79" i="1"/>
  <c r="U79" i="1"/>
  <c r="O79" i="1"/>
  <c r="I79" i="1"/>
  <c r="AM78" i="1"/>
  <c r="AG78" i="1"/>
  <c r="AA78" i="1"/>
  <c r="U78" i="1"/>
  <c r="O78" i="1"/>
  <c r="I78" i="1"/>
  <c r="AM77" i="1"/>
  <c r="AG77" i="1"/>
  <c r="AA77" i="1"/>
  <c r="U77" i="1"/>
  <c r="O77" i="1"/>
  <c r="I77" i="1"/>
  <c r="AM76" i="1"/>
  <c r="AG76" i="1"/>
  <c r="AA76" i="1"/>
  <c r="U76" i="1"/>
  <c r="O76" i="1"/>
  <c r="I76" i="1"/>
  <c r="AM75" i="1"/>
  <c r="AG75" i="1"/>
  <c r="AA75" i="1"/>
  <c r="U75" i="1"/>
  <c r="O75" i="1"/>
  <c r="I75" i="1"/>
  <c r="AM74" i="1"/>
  <c r="AG74" i="1"/>
  <c r="AA74" i="1"/>
  <c r="U74" i="1"/>
  <c r="O74" i="1"/>
  <c r="I74" i="1"/>
  <c r="AM73" i="1"/>
  <c r="AG73" i="1"/>
  <c r="AA73" i="1"/>
  <c r="U73" i="1"/>
  <c r="O73" i="1"/>
  <c r="I73" i="1"/>
  <c r="AM72" i="1"/>
  <c r="AG72" i="1"/>
  <c r="AA72" i="1"/>
  <c r="U72" i="1"/>
  <c r="O72" i="1"/>
  <c r="I72" i="1"/>
  <c r="AM71" i="1"/>
  <c r="AG71" i="1"/>
  <c r="AA71" i="1"/>
  <c r="U71" i="1"/>
  <c r="O71" i="1"/>
  <c r="I71" i="1"/>
  <c r="AM70" i="1"/>
  <c r="AG70" i="1"/>
  <c r="AA70" i="1"/>
  <c r="U70" i="1"/>
  <c r="O70" i="1"/>
  <c r="I70" i="1"/>
  <c r="AK65" i="1"/>
  <c r="AI65" i="1"/>
  <c r="AE65" i="1"/>
  <c r="AC65" i="1"/>
  <c r="Y65" i="1"/>
  <c r="W65" i="1"/>
  <c r="S65" i="1"/>
  <c r="Q65" i="1"/>
  <c r="M65" i="1"/>
  <c r="K65" i="1"/>
  <c r="G65" i="1"/>
  <c r="E65" i="1"/>
  <c r="AQ61" i="1"/>
  <c r="AL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1" i="1"/>
  <c r="AS60" i="1"/>
  <c r="AR60" i="1"/>
  <c r="AQ60" i="1"/>
  <c r="AO60" i="1"/>
  <c r="AK60" i="1"/>
  <c r="AI60" i="1"/>
  <c r="AE60" i="1"/>
  <c r="AC60" i="1"/>
  <c r="Y60" i="1"/>
  <c r="W60" i="1"/>
  <c r="S60" i="1"/>
  <c r="Q60" i="1"/>
  <c r="M60" i="1"/>
  <c r="K60" i="1"/>
  <c r="G60" i="1"/>
  <c r="E60" i="1"/>
  <c r="AS59" i="1"/>
  <c r="AS61" i="1" s="1"/>
  <c r="AR59" i="1"/>
  <c r="AR61" i="1" s="1"/>
  <c r="AQ59" i="1"/>
  <c r="AP59" i="1"/>
  <c r="AP61" i="1" s="1"/>
  <c r="AO59" i="1"/>
  <c r="AO61" i="1" s="1"/>
  <c r="AN59" i="1"/>
  <c r="AN61" i="1" s="1"/>
  <c r="AK59" i="1"/>
  <c r="AI59" i="1"/>
  <c r="AE59" i="1"/>
  <c r="AC59" i="1"/>
  <c r="Y59" i="1"/>
  <c r="W59" i="1"/>
  <c r="S59" i="1"/>
  <c r="S61" i="1" s="1"/>
  <c r="Q59" i="1"/>
  <c r="M59" i="1"/>
  <c r="K59" i="1"/>
  <c r="G59" i="1"/>
  <c r="E59" i="1"/>
  <c r="AP57" i="1"/>
  <c r="AN57" i="1"/>
  <c r="AJ57" i="1"/>
  <c r="AH57" i="1"/>
  <c r="AD57" i="1"/>
  <c r="AB57" i="1"/>
  <c r="X57" i="1"/>
  <c r="V57" i="1"/>
  <c r="R57" i="1"/>
  <c r="P57" i="1"/>
  <c r="L57" i="1"/>
  <c r="J57" i="1"/>
  <c r="F57" i="1"/>
  <c r="D57" i="1"/>
  <c r="AS56" i="1"/>
  <c r="AS57" i="1" s="1"/>
  <c r="AQ56" i="1"/>
  <c r="AQ57" i="1" s="1"/>
  <c r="AO56" i="1"/>
  <c r="AO57" i="1" s="1"/>
  <c r="AK56" i="1"/>
  <c r="AK57" i="1" s="1"/>
  <c r="AI56" i="1"/>
  <c r="AI57" i="1" s="1"/>
  <c r="AE56" i="1"/>
  <c r="AE57" i="1" s="1"/>
  <c r="AC56" i="1"/>
  <c r="AC57" i="1" s="1"/>
  <c r="Y56" i="1"/>
  <c r="Y57" i="1" s="1"/>
  <c r="W56" i="1"/>
  <c r="W57" i="1" s="1"/>
  <c r="S56" i="1"/>
  <c r="S57" i="1" s="1"/>
  <c r="Q56" i="1"/>
  <c r="Q57" i="1" s="1"/>
  <c r="M56" i="1"/>
  <c r="M57" i="1" s="1"/>
  <c r="K56" i="1"/>
  <c r="K57" i="1" s="1"/>
  <c r="G56" i="1"/>
  <c r="G57" i="1" s="1"/>
  <c r="E56" i="1"/>
  <c r="E57" i="1" s="1"/>
  <c r="AS55" i="1"/>
  <c r="AQ55" i="1"/>
  <c r="AO55" i="1"/>
  <c r="AK55" i="1"/>
  <c r="AI55" i="1"/>
  <c r="AE55" i="1"/>
  <c r="AC55" i="1"/>
  <c r="Y55" i="1"/>
  <c r="W55" i="1"/>
  <c r="S55" i="1"/>
  <c r="Q55" i="1"/>
  <c r="M55" i="1"/>
  <c r="K55" i="1"/>
  <c r="G55" i="1"/>
  <c r="E55" i="1"/>
  <c r="AL53" i="1"/>
  <c r="AJ53" i="1"/>
  <c r="AH53" i="1"/>
  <c r="AF53" i="1"/>
  <c r="AD53" i="1"/>
  <c r="AB53" i="1"/>
  <c r="AB62" i="1" s="1"/>
  <c r="Z53" i="1"/>
  <c r="V53" i="1"/>
  <c r="T53" i="1"/>
  <c r="R53" i="1"/>
  <c r="N53" i="1"/>
  <c r="N62" i="1" s="1"/>
  <c r="L53" i="1"/>
  <c r="J53" i="1"/>
  <c r="H53" i="1"/>
  <c r="F53" i="1"/>
  <c r="D53" i="1"/>
  <c r="AS52" i="1"/>
  <c r="AR52" i="1"/>
  <c r="AQ52" i="1"/>
  <c r="AP52" i="1"/>
  <c r="AO52" i="1"/>
  <c r="AN52" i="1"/>
  <c r="AK52" i="1"/>
  <c r="AI52" i="1"/>
  <c r="AE52" i="1"/>
  <c r="AC52" i="1"/>
  <c r="Y52" i="1"/>
  <c r="W52" i="1"/>
  <c r="S52" i="1"/>
  <c r="Q52" i="1"/>
  <c r="M52" i="1"/>
  <c r="K52" i="1"/>
  <c r="G52" i="1"/>
  <c r="E52" i="1"/>
  <c r="AS51" i="1"/>
  <c r="AR51" i="1"/>
  <c r="AQ51" i="1"/>
  <c r="AP51" i="1"/>
  <c r="AO51" i="1"/>
  <c r="AN51" i="1"/>
  <c r="AK51" i="1"/>
  <c r="AI51" i="1"/>
  <c r="AE51" i="1"/>
  <c r="AC51" i="1"/>
  <c r="Y51" i="1"/>
  <c r="W51" i="1"/>
  <c r="S51" i="1"/>
  <c r="Q51" i="1"/>
  <c r="M51" i="1"/>
  <c r="K51" i="1"/>
  <c r="G51" i="1"/>
  <c r="E51" i="1"/>
  <c r="AS50" i="1"/>
  <c r="AR50" i="1"/>
  <c r="AQ50" i="1"/>
  <c r="AP50" i="1"/>
  <c r="AO50" i="1"/>
  <c r="AN50" i="1"/>
  <c r="AK50" i="1"/>
  <c r="AI50" i="1"/>
  <c r="AE50" i="1"/>
  <c r="AC50" i="1"/>
  <c r="Y50" i="1"/>
  <c r="W50" i="1"/>
  <c r="S50" i="1"/>
  <c r="Q50" i="1"/>
  <c r="M50" i="1"/>
  <c r="K50" i="1"/>
  <c r="G50" i="1"/>
  <c r="E50" i="1"/>
  <c r="AS49" i="1"/>
  <c r="AR49" i="1"/>
  <c r="AQ49" i="1"/>
  <c r="AP49" i="1"/>
  <c r="AO49" i="1"/>
  <c r="AN49" i="1"/>
  <c r="AK49" i="1"/>
  <c r="AI49" i="1"/>
  <c r="AE49" i="1"/>
  <c r="AC49" i="1"/>
  <c r="Y49" i="1"/>
  <c r="W49" i="1"/>
  <c r="S49" i="1"/>
  <c r="Q49" i="1"/>
  <c r="M49" i="1"/>
  <c r="K49" i="1"/>
  <c r="G49" i="1"/>
  <c r="E49" i="1"/>
  <c r="AS48" i="1"/>
  <c r="AR48" i="1"/>
  <c r="AQ48" i="1"/>
  <c r="AP48" i="1"/>
  <c r="AO48" i="1"/>
  <c r="AN48" i="1"/>
  <c r="AK48" i="1"/>
  <c r="AI48" i="1"/>
  <c r="AE48" i="1"/>
  <c r="AC48" i="1"/>
  <c r="Y48" i="1"/>
  <c r="W48" i="1"/>
  <c r="S48" i="1"/>
  <c r="Q48" i="1"/>
  <c r="M48" i="1"/>
  <c r="K48" i="1"/>
  <c r="G48" i="1"/>
  <c r="E48" i="1"/>
  <c r="AS47" i="1"/>
  <c r="AR47" i="1"/>
  <c r="AQ47" i="1"/>
  <c r="AP47" i="1"/>
  <c r="AO47" i="1"/>
  <c r="AN47" i="1"/>
  <c r="AK47" i="1"/>
  <c r="AI47" i="1"/>
  <c r="AE47" i="1"/>
  <c r="AC47" i="1"/>
  <c r="Y47" i="1"/>
  <c r="W47" i="1"/>
  <c r="S47" i="1"/>
  <c r="Q47" i="1"/>
  <c r="M47" i="1"/>
  <c r="K47" i="1"/>
  <c r="G47" i="1"/>
  <c r="E47" i="1"/>
  <c r="AS46" i="1"/>
  <c r="AR46" i="1"/>
  <c r="AQ46" i="1"/>
  <c r="AP46" i="1"/>
  <c r="AO46" i="1"/>
  <c r="AN46" i="1"/>
  <c r="AK46" i="1"/>
  <c r="AI46" i="1"/>
  <c r="AE46" i="1"/>
  <c r="AC46" i="1"/>
  <c r="Y46" i="1"/>
  <c r="W46" i="1"/>
  <c r="S46" i="1"/>
  <c r="Q46" i="1"/>
  <c r="M46" i="1"/>
  <c r="K46" i="1"/>
  <c r="G46" i="1"/>
  <c r="E46" i="1"/>
  <c r="AS45" i="1"/>
  <c r="AR45" i="1"/>
  <c r="AQ45" i="1"/>
  <c r="AP45" i="1"/>
  <c r="AO45" i="1"/>
  <c r="AN45" i="1"/>
  <c r="AK45" i="1"/>
  <c r="AI45" i="1"/>
  <c r="AE45" i="1"/>
  <c r="AC45" i="1"/>
  <c r="Y45" i="1"/>
  <c r="W45" i="1"/>
  <c r="S45" i="1"/>
  <c r="Q45" i="1"/>
  <c r="M45" i="1"/>
  <c r="K45" i="1"/>
  <c r="G45" i="1"/>
  <c r="E45" i="1"/>
  <c r="AS44" i="1"/>
  <c r="AR44" i="1"/>
  <c r="AQ44" i="1"/>
  <c r="AP44" i="1"/>
  <c r="AO44" i="1"/>
  <c r="AN44" i="1"/>
  <c r="AK44" i="1"/>
  <c r="AI44" i="1"/>
  <c r="AE44" i="1"/>
  <c r="AC44" i="1"/>
  <c r="Y44" i="1"/>
  <c r="W44" i="1"/>
  <c r="S44" i="1"/>
  <c r="Q44" i="1"/>
  <c r="M44" i="1"/>
  <c r="K44" i="1"/>
  <c r="G44" i="1"/>
  <c r="E44" i="1"/>
  <c r="AS43" i="1"/>
  <c r="AR43" i="1"/>
  <c r="AQ43" i="1"/>
  <c r="AP43" i="1"/>
  <c r="AO43" i="1"/>
  <c r="AN43" i="1"/>
  <c r="AK43" i="1"/>
  <c r="AI43" i="1"/>
  <c r="AE43" i="1"/>
  <c r="AC43" i="1"/>
  <c r="Y43" i="1"/>
  <c r="W43" i="1"/>
  <c r="S43" i="1"/>
  <c r="Q43" i="1"/>
  <c r="M43" i="1"/>
  <c r="K43" i="1"/>
  <c r="G43" i="1"/>
  <c r="E43" i="1"/>
  <c r="AS42" i="1"/>
  <c r="AR42" i="1"/>
  <c r="AQ42" i="1"/>
  <c r="AP42" i="1"/>
  <c r="AO42" i="1"/>
  <c r="AN42" i="1"/>
  <c r="AK42" i="1"/>
  <c r="AI42" i="1"/>
  <c r="AE42" i="1"/>
  <c r="AC42" i="1"/>
  <c r="Y42" i="1"/>
  <c r="W42" i="1"/>
  <c r="S42" i="1"/>
  <c r="Q42" i="1"/>
  <c r="M42" i="1"/>
  <c r="K42" i="1"/>
  <c r="G42" i="1"/>
  <c r="E42" i="1"/>
  <c r="AS40" i="1"/>
  <c r="AR40" i="1"/>
  <c r="AQ40" i="1"/>
  <c r="AP40" i="1"/>
  <c r="AO40" i="1"/>
  <c r="AN40" i="1"/>
  <c r="AK40" i="1"/>
  <c r="AI40" i="1"/>
  <c r="AE40" i="1"/>
  <c r="AC40" i="1"/>
  <c r="Y40" i="1"/>
  <c r="W40" i="1"/>
  <c r="S40" i="1"/>
  <c r="Q40" i="1"/>
  <c r="M40" i="1"/>
  <c r="K40" i="1"/>
  <c r="G40" i="1"/>
  <c r="E40" i="1"/>
  <c r="AS39" i="1"/>
  <c r="AR39" i="1"/>
  <c r="AQ39" i="1"/>
  <c r="AP39" i="1"/>
  <c r="AO39" i="1"/>
  <c r="AN39" i="1"/>
  <c r="AK39" i="1"/>
  <c r="AI39" i="1"/>
  <c r="AE39" i="1"/>
  <c r="AC39" i="1"/>
  <c r="Y39" i="1"/>
  <c r="W39" i="1"/>
  <c r="S39" i="1"/>
  <c r="Q39" i="1"/>
  <c r="M39" i="1"/>
  <c r="K39" i="1"/>
  <c r="G39" i="1"/>
  <c r="E39" i="1"/>
  <c r="AS38" i="1"/>
  <c r="AR38" i="1"/>
  <c r="AQ38" i="1"/>
  <c r="AP38" i="1"/>
  <c r="AO38" i="1"/>
  <c r="AN38" i="1"/>
  <c r="AK38" i="1"/>
  <c r="AI38" i="1"/>
  <c r="AE38" i="1"/>
  <c r="AC38" i="1"/>
  <c r="Y38" i="1"/>
  <c r="W38" i="1"/>
  <c r="S38" i="1"/>
  <c r="Q38" i="1"/>
  <c r="M38" i="1"/>
  <c r="K38" i="1"/>
  <c r="G38" i="1"/>
  <c r="E38" i="1"/>
  <c r="AS37" i="1"/>
  <c r="AR37" i="1"/>
  <c r="AQ37" i="1"/>
  <c r="AP37" i="1"/>
  <c r="AO37" i="1"/>
  <c r="AN37" i="1"/>
  <c r="AK37" i="1"/>
  <c r="AI37" i="1"/>
  <c r="AE37" i="1"/>
  <c r="AC37" i="1"/>
  <c r="Y37" i="1"/>
  <c r="W37" i="1"/>
  <c r="S37" i="1"/>
  <c r="Q37" i="1"/>
  <c r="M37" i="1"/>
  <c r="K37" i="1"/>
  <c r="G37" i="1"/>
  <c r="E37" i="1"/>
  <c r="AS36" i="1"/>
  <c r="AR36" i="1"/>
  <c r="AQ36" i="1"/>
  <c r="AP36" i="1"/>
  <c r="AO36" i="1"/>
  <c r="AN36" i="1"/>
  <c r="AK36" i="1"/>
  <c r="AI36" i="1"/>
  <c r="AE36" i="1"/>
  <c r="AC36" i="1"/>
  <c r="Y36" i="1"/>
  <c r="W36" i="1"/>
  <c r="S36" i="1"/>
  <c r="Q36" i="1"/>
  <c r="M36" i="1"/>
  <c r="K36" i="1"/>
  <c r="G36" i="1"/>
  <c r="E36" i="1"/>
  <c r="AS35" i="1"/>
  <c r="AR35" i="1"/>
  <c r="AQ35" i="1"/>
  <c r="AP35" i="1"/>
  <c r="AO35" i="1"/>
  <c r="AN35" i="1"/>
  <c r="AK35" i="1"/>
  <c r="AI35" i="1"/>
  <c r="AE35" i="1"/>
  <c r="AC35" i="1"/>
  <c r="Y35" i="1"/>
  <c r="W35" i="1"/>
  <c r="S35" i="1"/>
  <c r="Q35" i="1"/>
  <c r="M35" i="1"/>
  <c r="K35" i="1"/>
  <c r="G35" i="1"/>
  <c r="E35" i="1"/>
  <c r="AS34" i="1"/>
  <c r="AR34" i="1"/>
  <c r="AQ34" i="1"/>
  <c r="AP34" i="1"/>
  <c r="AO34" i="1"/>
  <c r="AN34" i="1"/>
  <c r="AK34" i="1"/>
  <c r="AI34" i="1"/>
  <c r="AE34" i="1"/>
  <c r="AC34" i="1"/>
  <c r="Y34" i="1"/>
  <c r="W34" i="1"/>
  <c r="S34" i="1"/>
  <c r="Q34" i="1"/>
  <c r="M34" i="1"/>
  <c r="K34" i="1"/>
  <c r="G34" i="1"/>
  <c r="E34" i="1"/>
  <c r="AS33" i="1"/>
  <c r="AR33" i="1"/>
  <c r="AQ33" i="1"/>
  <c r="AP33" i="1"/>
  <c r="AO33" i="1"/>
  <c r="AN33" i="1"/>
  <c r="AK33" i="1"/>
  <c r="AI33" i="1"/>
  <c r="AE33" i="1"/>
  <c r="AC33" i="1"/>
  <c r="Y33" i="1"/>
  <c r="W33" i="1"/>
  <c r="S33" i="1"/>
  <c r="Q33" i="1"/>
  <c r="M33" i="1"/>
  <c r="K33" i="1"/>
  <c r="G33" i="1"/>
  <c r="E33" i="1"/>
  <c r="AS32" i="1"/>
  <c r="AR32" i="1"/>
  <c r="AQ32" i="1"/>
  <c r="AP32" i="1"/>
  <c r="AO32" i="1"/>
  <c r="AN32" i="1"/>
  <c r="AK32" i="1"/>
  <c r="AI32" i="1"/>
  <c r="AE32" i="1"/>
  <c r="AC32" i="1"/>
  <c r="Y32" i="1"/>
  <c r="W32" i="1"/>
  <c r="S32" i="1"/>
  <c r="Q32" i="1"/>
  <c r="M32" i="1"/>
  <c r="K32" i="1"/>
  <c r="G32" i="1"/>
  <c r="E32" i="1"/>
  <c r="AS31" i="1"/>
  <c r="AR31" i="1"/>
  <c r="AQ31" i="1"/>
  <c r="AP31" i="1"/>
  <c r="AO31" i="1"/>
  <c r="AN31" i="1"/>
  <c r="AK31" i="1"/>
  <c r="AI31" i="1"/>
  <c r="AE31" i="1"/>
  <c r="AC31" i="1"/>
  <c r="Y31" i="1"/>
  <c r="W31" i="1"/>
  <c r="S31" i="1"/>
  <c r="Q31" i="1"/>
  <c r="M31" i="1"/>
  <c r="K31" i="1"/>
  <c r="G31" i="1"/>
  <c r="E31" i="1"/>
  <c r="AS30" i="1"/>
  <c r="AR30" i="1"/>
  <c r="AQ30" i="1"/>
  <c r="AP30" i="1"/>
  <c r="AO30" i="1"/>
  <c r="AN30" i="1"/>
  <c r="AK30" i="1"/>
  <c r="AI30" i="1"/>
  <c r="AE30" i="1"/>
  <c r="AC30" i="1"/>
  <c r="Y30" i="1"/>
  <c r="W30" i="1"/>
  <c r="S30" i="1"/>
  <c r="Q30" i="1"/>
  <c r="M30" i="1"/>
  <c r="K30" i="1"/>
  <c r="G30" i="1"/>
  <c r="E30" i="1"/>
  <c r="AS29" i="1"/>
  <c r="AR29" i="1"/>
  <c r="AQ29" i="1"/>
  <c r="AP29" i="1"/>
  <c r="AO29" i="1"/>
  <c r="AN29" i="1"/>
  <c r="AK29" i="1"/>
  <c r="AI29" i="1"/>
  <c r="AE29" i="1"/>
  <c r="AC29" i="1"/>
  <c r="Y29" i="1"/>
  <c r="W29" i="1"/>
  <c r="S29" i="1"/>
  <c r="Q29" i="1"/>
  <c r="M29" i="1"/>
  <c r="K29" i="1"/>
  <c r="G29" i="1"/>
  <c r="E29" i="1"/>
  <c r="AS28" i="1"/>
  <c r="AR28" i="1"/>
  <c r="AQ28" i="1"/>
  <c r="AP28" i="1"/>
  <c r="AO28" i="1"/>
  <c r="AN28" i="1"/>
  <c r="AK28" i="1"/>
  <c r="AI28" i="1"/>
  <c r="AE28" i="1"/>
  <c r="AC28" i="1"/>
  <c r="Y28" i="1"/>
  <c r="W28" i="1"/>
  <c r="S28" i="1"/>
  <c r="Q28" i="1"/>
  <c r="M28" i="1"/>
  <c r="K28" i="1"/>
  <c r="G28" i="1"/>
  <c r="E28" i="1"/>
  <c r="AS27" i="1"/>
  <c r="AR27" i="1"/>
  <c r="AQ27" i="1"/>
  <c r="AP27" i="1"/>
  <c r="AO27" i="1"/>
  <c r="AN27" i="1"/>
  <c r="AK27" i="1"/>
  <c r="AI27" i="1"/>
  <c r="AE27" i="1"/>
  <c r="AC27" i="1"/>
  <c r="Y27" i="1"/>
  <c r="W27" i="1"/>
  <c r="S27" i="1"/>
  <c r="Q27" i="1"/>
  <c r="M27" i="1"/>
  <c r="K27" i="1"/>
  <c r="G27" i="1"/>
  <c r="E27" i="1"/>
  <c r="AS26" i="1"/>
  <c r="AR26" i="1"/>
  <c r="AQ26" i="1"/>
  <c r="AP26" i="1"/>
  <c r="AO26" i="1"/>
  <c r="AN26" i="1"/>
  <c r="AK26" i="1"/>
  <c r="AI26" i="1"/>
  <c r="AE26" i="1"/>
  <c r="AC26" i="1"/>
  <c r="Y26" i="1"/>
  <c r="W26" i="1"/>
  <c r="S26" i="1"/>
  <c r="Q26" i="1"/>
  <c r="M26" i="1"/>
  <c r="K26" i="1"/>
  <c r="G26" i="1"/>
  <c r="E26" i="1"/>
  <c r="AS25" i="1"/>
  <c r="AR25" i="1"/>
  <c r="AQ25" i="1"/>
  <c r="AP25" i="1"/>
  <c r="AO25" i="1"/>
  <c r="AN25" i="1"/>
  <c r="AK25" i="1"/>
  <c r="AI25" i="1"/>
  <c r="AE25" i="1"/>
  <c r="AC25" i="1"/>
  <c r="Y25" i="1"/>
  <c r="W25" i="1"/>
  <c r="S25" i="1"/>
  <c r="Q25" i="1"/>
  <c r="M25" i="1"/>
  <c r="K25" i="1"/>
  <c r="G25" i="1"/>
  <c r="E25" i="1"/>
  <c r="AS24" i="1"/>
  <c r="AR24" i="1"/>
  <c r="AQ24" i="1"/>
  <c r="AP24" i="1"/>
  <c r="AO24" i="1"/>
  <c r="AN24" i="1"/>
  <c r="AK24" i="1"/>
  <c r="AI24" i="1"/>
  <c r="AE24" i="1"/>
  <c r="AC24" i="1"/>
  <c r="Y24" i="1"/>
  <c r="W24" i="1"/>
  <c r="S24" i="1"/>
  <c r="Q24" i="1"/>
  <c r="M24" i="1"/>
  <c r="K24" i="1"/>
  <c r="G24" i="1"/>
  <c r="E24" i="1"/>
  <c r="AS23" i="1"/>
  <c r="AR23" i="1"/>
  <c r="AQ23" i="1"/>
  <c r="AP23" i="1"/>
  <c r="AO23" i="1"/>
  <c r="AN23" i="1"/>
  <c r="AK23" i="1"/>
  <c r="AI23" i="1"/>
  <c r="AE23" i="1"/>
  <c r="AC23" i="1"/>
  <c r="Y23" i="1"/>
  <c r="W23" i="1"/>
  <c r="S23" i="1"/>
  <c r="Q23" i="1"/>
  <c r="M23" i="1"/>
  <c r="K23" i="1"/>
  <c r="G23" i="1"/>
  <c r="E23" i="1"/>
  <c r="AS22" i="1"/>
  <c r="AR22" i="1"/>
  <c r="AQ22" i="1"/>
  <c r="AP22" i="1"/>
  <c r="AO22" i="1"/>
  <c r="AN22" i="1"/>
  <c r="AK22" i="1"/>
  <c r="AI22" i="1"/>
  <c r="AE22" i="1"/>
  <c r="AC22" i="1"/>
  <c r="Y22" i="1"/>
  <c r="W22" i="1"/>
  <c r="S22" i="1"/>
  <c r="Q22" i="1"/>
  <c r="M22" i="1"/>
  <c r="K22" i="1"/>
  <c r="G22" i="1"/>
  <c r="E22" i="1"/>
  <c r="AS21" i="1"/>
  <c r="AR21" i="1"/>
  <c r="AQ21" i="1"/>
  <c r="AP21" i="1"/>
  <c r="AO21" i="1"/>
  <c r="AN21" i="1"/>
  <c r="AK21" i="1"/>
  <c r="AI21" i="1"/>
  <c r="AE21" i="1"/>
  <c r="AC21" i="1"/>
  <c r="Y21" i="1"/>
  <c r="W21" i="1"/>
  <c r="S21" i="1"/>
  <c r="Q21" i="1"/>
  <c r="M21" i="1"/>
  <c r="K21" i="1"/>
  <c r="G21" i="1"/>
  <c r="E21" i="1"/>
  <c r="AS20" i="1"/>
  <c r="AR20" i="1"/>
  <c r="AQ20" i="1"/>
  <c r="AP20" i="1"/>
  <c r="AO20" i="1"/>
  <c r="AN20" i="1"/>
  <c r="AK20" i="1"/>
  <c r="AI20" i="1"/>
  <c r="AE20" i="1"/>
  <c r="AC20" i="1"/>
  <c r="Y20" i="1"/>
  <c r="W20" i="1"/>
  <c r="S20" i="1"/>
  <c r="Q20" i="1"/>
  <c r="M20" i="1"/>
  <c r="K20" i="1"/>
  <c r="G20" i="1"/>
  <c r="E20" i="1"/>
  <c r="AS15" i="1"/>
  <c r="AR15" i="1"/>
  <c r="AQ15" i="1"/>
  <c r="AP15" i="1"/>
  <c r="AO15" i="1"/>
  <c r="AN15" i="1"/>
  <c r="AK15" i="1"/>
  <c r="AI15" i="1"/>
  <c r="AE15" i="1"/>
  <c r="AC15" i="1"/>
  <c r="Y15" i="1"/>
  <c r="W15" i="1"/>
  <c r="S15" i="1"/>
  <c r="Q15" i="1"/>
  <c r="M15" i="1"/>
  <c r="K15" i="1"/>
  <c r="G15" i="1"/>
  <c r="E15" i="1"/>
  <c r="AS18" i="1"/>
  <c r="AR18" i="1"/>
  <c r="AQ18" i="1"/>
  <c r="AP18" i="1"/>
  <c r="AO18" i="1"/>
  <c r="AN18" i="1"/>
  <c r="AK18" i="1"/>
  <c r="AI18" i="1"/>
  <c r="AE18" i="1"/>
  <c r="AC18" i="1"/>
  <c r="Y18" i="1"/>
  <c r="W18" i="1"/>
  <c r="S18" i="1"/>
  <c r="Q18" i="1"/>
  <c r="M18" i="1"/>
  <c r="K18" i="1"/>
  <c r="G18" i="1"/>
  <c r="E18" i="1"/>
  <c r="AS17" i="1"/>
  <c r="AR17" i="1"/>
  <c r="AQ17" i="1"/>
  <c r="AP17" i="1"/>
  <c r="AO17" i="1"/>
  <c r="AN17" i="1"/>
  <c r="AK17" i="1"/>
  <c r="AI17" i="1"/>
  <c r="AE17" i="1"/>
  <c r="AC17" i="1"/>
  <c r="Y17" i="1"/>
  <c r="W17" i="1"/>
  <c r="S17" i="1"/>
  <c r="Q17" i="1"/>
  <c r="M17" i="1"/>
  <c r="K17" i="1"/>
  <c r="G17" i="1"/>
  <c r="E17" i="1"/>
  <c r="AS16" i="1"/>
  <c r="AR16" i="1"/>
  <c r="AQ16" i="1"/>
  <c r="AP16" i="1"/>
  <c r="AO16" i="1"/>
  <c r="AN16" i="1"/>
  <c r="AK16" i="1"/>
  <c r="AI16" i="1"/>
  <c r="AE16" i="1"/>
  <c r="AC16" i="1"/>
  <c r="Y16" i="1"/>
  <c r="W16" i="1"/>
  <c r="S16" i="1"/>
  <c r="Q16" i="1"/>
  <c r="M16" i="1"/>
  <c r="K16" i="1"/>
  <c r="G16" i="1"/>
  <c r="E16" i="1"/>
  <c r="AS19" i="1"/>
  <c r="AR19" i="1"/>
  <c r="AQ19" i="1"/>
  <c r="AP19" i="1"/>
  <c r="AO19" i="1"/>
  <c r="AN19" i="1"/>
  <c r="AK19" i="1"/>
  <c r="AI19" i="1"/>
  <c r="AE19" i="1"/>
  <c r="AC19" i="1"/>
  <c r="Y19" i="1"/>
  <c r="W19" i="1"/>
  <c r="S19" i="1"/>
  <c r="Q19" i="1"/>
  <c r="M19" i="1"/>
  <c r="K19" i="1"/>
  <c r="G19" i="1"/>
  <c r="E19" i="1"/>
  <c r="AS14" i="1"/>
  <c r="AR14" i="1"/>
  <c r="AQ14" i="1"/>
  <c r="AP14" i="1"/>
  <c r="AO14" i="1"/>
  <c r="AN14" i="1"/>
  <c r="AK14" i="1"/>
  <c r="AI14" i="1"/>
  <c r="AE14" i="1"/>
  <c r="AC14" i="1"/>
  <c r="Y14" i="1"/>
  <c r="W14" i="1"/>
  <c r="S14" i="1"/>
  <c r="Q14" i="1"/>
  <c r="M14" i="1"/>
  <c r="K14" i="1"/>
  <c r="G14" i="1"/>
  <c r="E14" i="1"/>
  <c r="AS13" i="1"/>
  <c r="AR13" i="1"/>
  <c r="AQ13" i="1"/>
  <c r="AP13" i="1"/>
  <c r="AO13" i="1"/>
  <c r="AN13" i="1"/>
  <c r="AK13" i="1"/>
  <c r="AI13" i="1"/>
  <c r="AE13" i="1"/>
  <c r="AC13" i="1"/>
  <c r="Y13" i="1"/>
  <c r="W13" i="1"/>
  <c r="S13" i="1"/>
  <c r="Q13" i="1"/>
  <c r="M13" i="1"/>
  <c r="K13" i="1"/>
  <c r="G13" i="1"/>
  <c r="E13" i="1"/>
  <c r="AS12" i="1"/>
  <c r="AR12" i="1"/>
  <c r="AQ12" i="1"/>
  <c r="AP12" i="1"/>
  <c r="AO12" i="1"/>
  <c r="AN12" i="1"/>
  <c r="AK12" i="1"/>
  <c r="AI12" i="1"/>
  <c r="AE12" i="1"/>
  <c r="AC12" i="1"/>
  <c r="Y12" i="1"/>
  <c r="W12" i="1"/>
  <c r="S12" i="1"/>
  <c r="Q12" i="1"/>
  <c r="M12" i="1"/>
  <c r="K12" i="1"/>
  <c r="G12" i="1"/>
  <c r="E12" i="1"/>
  <c r="AS11" i="1"/>
  <c r="AR11" i="1"/>
  <c r="AQ11" i="1"/>
  <c r="AP11" i="1"/>
  <c r="AO11" i="1"/>
  <c r="AN11" i="1"/>
  <c r="AK11" i="1"/>
  <c r="AI11" i="1"/>
  <c r="AE11" i="1"/>
  <c r="AC11" i="1"/>
  <c r="Y11" i="1"/>
  <c r="W11" i="1"/>
  <c r="S11" i="1"/>
  <c r="Q11" i="1"/>
  <c r="M11" i="1"/>
  <c r="K11" i="1"/>
  <c r="G11" i="1"/>
  <c r="E11" i="1"/>
  <c r="AS10" i="1"/>
  <c r="AR10" i="1"/>
  <c r="AQ10" i="1"/>
  <c r="AP10" i="1"/>
  <c r="AO10" i="1"/>
  <c r="AN10" i="1"/>
  <c r="AK10" i="1"/>
  <c r="AI10" i="1"/>
  <c r="AE10" i="1"/>
  <c r="AC10" i="1"/>
  <c r="Y10" i="1"/>
  <c r="W10" i="1"/>
  <c r="S10" i="1"/>
  <c r="Q10" i="1"/>
  <c r="M10" i="1"/>
  <c r="K10" i="1"/>
  <c r="G10" i="1"/>
  <c r="E10" i="1"/>
  <c r="AO9" i="1"/>
  <c r="W61" i="1" l="1"/>
  <c r="P62" i="1"/>
  <c r="AS73" i="1"/>
  <c r="AC61" i="1"/>
  <c r="AC53" i="1"/>
  <c r="AC62" i="1" s="1"/>
  <c r="AE53" i="1"/>
  <c r="AP53" i="1"/>
  <c r="AP62" i="1" s="1"/>
  <c r="AS53" i="1"/>
  <c r="AS62" i="1" s="1"/>
  <c r="U82" i="1"/>
  <c r="E53" i="1"/>
  <c r="G53" i="1"/>
  <c r="AR53" i="1"/>
  <c r="AR62" i="1" s="1"/>
  <c r="J62" i="1"/>
  <c r="L62" i="1"/>
  <c r="Y61" i="1"/>
  <c r="AL62" i="1"/>
  <c r="V62" i="1"/>
  <c r="G61" i="1"/>
  <c r="Z62" i="1"/>
  <c r="Q61" i="1"/>
  <c r="AI53" i="1"/>
  <c r="AF62" i="1"/>
  <c r="M61" i="1"/>
  <c r="AK61" i="1"/>
  <c r="H62" i="1"/>
  <c r="AG82" i="1"/>
  <c r="AK53" i="1"/>
  <c r="AH62" i="1"/>
  <c r="AM82" i="1"/>
  <c r="M53" i="1"/>
  <c r="Q53" i="1"/>
  <c r="Q62" i="1" s="1"/>
  <c r="AN53" i="1"/>
  <c r="AN62" i="1" s="1"/>
  <c r="K53" i="1"/>
  <c r="R62" i="1"/>
  <c r="AJ62" i="1"/>
  <c r="AS75" i="1"/>
  <c r="AS76" i="1"/>
  <c r="S53" i="1"/>
  <c r="S62" i="1" s="1"/>
  <c r="AO53" i="1"/>
  <c r="AO62" i="1" s="1"/>
  <c r="T62" i="1"/>
  <c r="W53" i="1"/>
  <c r="W62" i="1" s="1"/>
  <c r="AE61" i="1"/>
  <c r="AS78" i="1"/>
  <c r="AA82" i="1"/>
  <c r="Y53" i="1"/>
  <c r="AQ53" i="1"/>
  <c r="AQ62" i="1" s="1"/>
  <c r="F62" i="1"/>
  <c r="AD62" i="1"/>
  <c r="K61" i="1"/>
  <c r="AI61" i="1"/>
  <c r="E61" i="1"/>
  <c r="D62" i="1"/>
  <c r="O82" i="1"/>
  <c r="AS72" i="1"/>
  <c r="AS77" i="1"/>
  <c r="AS81" i="1"/>
  <c r="AS71" i="1"/>
  <c r="AS80" i="1"/>
  <c r="AS70" i="1"/>
  <c r="AS74" i="1"/>
  <c r="AS79" i="1"/>
  <c r="X62" i="1"/>
  <c r="I82" i="1"/>
  <c r="AI62" i="1" l="1"/>
  <c r="AE62" i="1"/>
  <c r="Y62" i="1"/>
  <c r="G62" i="1"/>
  <c r="AK62" i="1"/>
  <c r="M62" i="1"/>
  <c r="E62" i="1"/>
  <c r="K62" i="1"/>
  <c r="AS82" i="1"/>
</calcChain>
</file>

<file path=xl/sharedStrings.xml><?xml version="1.0" encoding="utf-8"?>
<sst xmlns="http://schemas.openxmlformats.org/spreadsheetml/2006/main" count="395" uniqueCount="196">
  <si>
    <t xml:space="preserve"> CURRICULUM PLAN</t>
  </si>
  <si>
    <t>INTERNATIONAL PUBLIC SERVICE MANAGEMENT BA</t>
  </si>
  <si>
    <t>From Academic year 2026/2027</t>
  </si>
  <si>
    <t>FULL TIME TRAINING</t>
  </si>
  <si>
    <t>COURSE CODE</t>
  </si>
  <si>
    <t>COURSE TYPE</t>
  </si>
  <si>
    <t>COURSE TITLE</t>
  </si>
  <si>
    <t>SEMESTER</t>
  </si>
  <si>
    <t>TOTAL</t>
  </si>
  <si>
    <t>Módosítási javaslat</t>
  </si>
  <si>
    <t>RESPONSIBLE ORGANIZATIONAL UNIT</t>
  </si>
  <si>
    <t>RESPONSIBLE INSTRUCTOR</t>
  </si>
  <si>
    <t>1.</t>
  </si>
  <si>
    <t>2.</t>
  </si>
  <si>
    <t>3.</t>
  </si>
  <si>
    <t>4.</t>
  </si>
  <si>
    <t>5.</t>
  </si>
  <si>
    <t>6.</t>
  </si>
  <si>
    <t>Lecture</t>
  </si>
  <si>
    <t>Seminar</t>
  </si>
  <si>
    <t>credit</t>
  </si>
  <si>
    <t xml:space="preserve">evaluation   </t>
  </si>
  <si>
    <t xml:space="preserve">evaluation    </t>
  </si>
  <si>
    <t>Lecure</t>
  </si>
  <si>
    <t>lectures + seminars total / week</t>
  </si>
  <si>
    <t>classes/week</t>
  </si>
  <si>
    <t>classes/semester</t>
  </si>
  <si>
    <t xml:space="preserve">GENERAL COURSE UNITS </t>
  </si>
  <si>
    <t>O</t>
  </si>
  <si>
    <t>Introduction to Sociology</t>
  </si>
  <si>
    <t>K</t>
  </si>
  <si>
    <t>Department of International Relations and Diplomacy</t>
  </si>
  <si>
    <t>Dr. Gabriella THOMÁZY</t>
  </si>
  <si>
    <t>Introduction to Economics</t>
  </si>
  <si>
    <t>Department of Economics and International Economics</t>
  </si>
  <si>
    <t>Dr. Katalin FÜLÖP</t>
  </si>
  <si>
    <t>Introduction to Legal Studies (Private and Public Law)</t>
  </si>
  <si>
    <t>ÉÉ</t>
  </si>
  <si>
    <t>Department of European Public and Private Law</t>
  </si>
  <si>
    <t>Dr. Krisztina STRIHÓ</t>
  </si>
  <si>
    <t>ÁKKTE22</t>
  </si>
  <si>
    <t>Introduction to Political Science</t>
  </si>
  <si>
    <t>Department of Governance and Public Policy</t>
  </si>
  <si>
    <t>ÁKPTE01</t>
  </si>
  <si>
    <t>Statistics</t>
  </si>
  <si>
    <t>GYJ</t>
  </si>
  <si>
    <t>Department of Public Finances</t>
  </si>
  <si>
    <t>Dr. Laposa TAMÁS</t>
  </si>
  <si>
    <t>Introduction to International Relations</t>
  </si>
  <si>
    <t xml:space="preserve">Department of International Relations and Diplomacy </t>
  </si>
  <si>
    <t>Dr. Péter ZACHAR</t>
  </si>
  <si>
    <t>ÁEUTTE02</t>
  </si>
  <si>
    <t>History of European Integration and the Institutions of the EU</t>
  </si>
  <si>
    <t>Department of European Studies</t>
  </si>
  <si>
    <t>Dr. Boglárka KOLLER</t>
  </si>
  <si>
    <t>International Economics</t>
  </si>
  <si>
    <t>Dr. Gábor KUTASI</t>
  </si>
  <si>
    <t>ÁNJTB13</t>
  </si>
  <si>
    <t>International Organisations</t>
  </si>
  <si>
    <t>Nemzetközi jogi tanszékre áttenni a tárgyfelelősséget</t>
  </si>
  <si>
    <t>Department of International Law</t>
  </si>
  <si>
    <t>Dr. András HÁRS</t>
  </si>
  <si>
    <t>ÁNJTE09</t>
  </si>
  <si>
    <t>International Law 1.</t>
  </si>
  <si>
    <t>International Law 1-2 összenovás?</t>
  </si>
  <si>
    <t>Dr. Réka VARGA</t>
  </si>
  <si>
    <t>Digital ecosystems</t>
  </si>
  <si>
    <t>Department of Cyber Security and E-Public Administration</t>
  </si>
  <si>
    <t>Dr. Péter SASVÁRI</t>
  </si>
  <si>
    <t>Comparative Constitutional Law and Governance Studies</t>
  </si>
  <si>
    <t>Összevonás a Comparative Governance Studies -National Case Studies</t>
  </si>
  <si>
    <t>Department of Constitutional and Comparative Public Law</t>
  </si>
  <si>
    <t>Dr. András TÉGLÁSI</t>
  </si>
  <si>
    <t>ÁKKTE23</t>
  </si>
  <si>
    <t>State and Governance</t>
  </si>
  <si>
    <t>Dr. Antal SZERLETICS</t>
  </si>
  <si>
    <t>ÁNJTE07</t>
  </si>
  <si>
    <t>International Law 2.</t>
  </si>
  <si>
    <t>Dr. Norbert TÓTH</t>
  </si>
  <si>
    <t>Introduction to International and European Security Issues</t>
  </si>
  <si>
    <t>Department of International Security Studies</t>
  </si>
  <si>
    <t>Dr. Anna MOLNÁR</t>
  </si>
  <si>
    <t>ÁKPTE03</t>
  </si>
  <si>
    <t>Strategic Management and Project Management</t>
  </si>
  <si>
    <t>Zsuzsanna KONDOR</t>
  </si>
  <si>
    <t>ÁKINTE03</t>
  </si>
  <si>
    <t>Introduction to Cyber Security</t>
  </si>
  <si>
    <t>Legal Studies of the European Union</t>
  </si>
  <si>
    <t>Dr. Miklós SZIRBIK</t>
  </si>
  <si>
    <t>Compliance Studies</t>
  </si>
  <si>
    <t>Department of Civilistics</t>
  </si>
  <si>
    <t>Dr. Ádám AUER</t>
  </si>
  <si>
    <t>Department of China Studies</t>
  </si>
  <si>
    <t>Dr. Sándor P. SZABÓ</t>
  </si>
  <si>
    <t xml:space="preserve">North America Studies </t>
  </si>
  <si>
    <t>John Lukács Institute</t>
  </si>
  <si>
    <t>Dr. Gábor CSIZMAZIA</t>
  </si>
  <si>
    <t>The EU as a global actor</t>
  </si>
  <si>
    <t>Dr. Attila MARJÁN</t>
  </si>
  <si>
    <t>Dr. Mónika SZENTE-VARGA</t>
  </si>
  <si>
    <t>Dr. András BARTÓK</t>
  </si>
  <si>
    <t>Hungarian Diplomacy</t>
  </si>
  <si>
    <t>Kérdéses?</t>
  </si>
  <si>
    <t>Dr. Tamás CSABA</t>
  </si>
  <si>
    <t>Összevonás Information Society and Data Protection Issues</t>
  </si>
  <si>
    <t>Dr. Viktor MARSAI</t>
  </si>
  <si>
    <t>Összevonás Comparative Constitutional Law and Organisation of the State tárggyal</t>
  </si>
  <si>
    <t>Dr. Ádám MARTON</t>
  </si>
  <si>
    <t>Risk Analysis and Crisis Management</t>
  </si>
  <si>
    <t>Dr. László SZEGEDI</t>
  </si>
  <si>
    <t>Aerospace and Telecommunications Law and Policy</t>
  </si>
  <si>
    <t>Összevonás IT and Information Systems In Public Administration</t>
  </si>
  <si>
    <t>Department of Social Communication</t>
  </si>
  <si>
    <t>Dr. Balázs BARTÓKI-GÖNCZY</t>
  </si>
  <si>
    <t>Dr. Katalin FEHÉR</t>
  </si>
  <si>
    <t>ÁISZLB201</t>
  </si>
  <si>
    <t>Department of Foreign and Specialized Languages</t>
  </si>
  <si>
    <t>ÁISZLB202</t>
  </si>
  <si>
    <t>ÁISZLB203</t>
  </si>
  <si>
    <t>LSP I. - Governance Systems</t>
  </si>
  <si>
    <t>Zsuzsanna NAGY</t>
  </si>
  <si>
    <t>ÁISZLB204</t>
  </si>
  <si>
    <t>LSP II. - International Relations</t>
  </si>
  <si>
    <t>Hajnalka MIKLÓSY</t>
  </si>
  <si>
    <t>E</t>
  </si>
  <si>
    <t>Electible</t>
  </si>
  <si>
    <t>ÁNIGESZGY001</t>
  </si>
  <si>
    <t>Professional Practical Training</t>
  </si>
  <si>
    <t>GENERAL COURSE UNITS TOTAL</t>
  </si>
  <si>
    <t>x</t>
  </si>
  <si>
    <t>Course units without credit</t>
  </si>
  <si>
    <t>RTKTB59</t>
  </si>
  <si>
    <t>Physical Education</t>
  </si>
  <si>
    <t>LFSZE01</t>
  </si>
  <si>
    <t>Ludovika Festival Free University</t>
  </si>
  <si>
    <t>Department of Electronic Warfare</t>
  </si>
  <si>
    <t>László KOVÁCS</t>
  </si>
  <si>
    <t>Course units without credit total:</t>
  </si>
  <si>
    <t>Degree thesis course unit</t>
  </si>
  <si>
    <t>ÁNIGESZD001</t>
  </si>
  <si>
    <t>Degree Thesis</t>
  </si>
  <si>
    <t>Degree thesis course units total</t>
  </si>
  <si>
    <t>TOTAL COURSE UNITS IN CURRICULUM</t>
  </si>
  <si>
    <t>Elective course units (list)</t>
  </si>
  <si>
    <t>EVALUATION SUMMARY</t>
  </si>
  <si>
    <t>Signature (A)</t>
  </si>
  <si>
    <t>Three Scale Grading (B)</t>
  </si>
  <si>
    <t>Mid-Term Mark  (ÉÉ)</t>
  </si>
  <si>
    <t>Mid-Term Mark (((Course Unit with Closing Exam ((ÉÉ(Z)))</t>
  </si>
  <si>
    <t>Practical Mark (GYJ)</t>
  </si>
  <si>
    <t>Practical Mark (((Course Unit with Closing Exam ((GYJ(Z)))</t>
  </si>
  <si>
    <t>Exam (K)</t>
  </si>
  <si>
    <t>Exam (((Course Unit with Closing Exam ((K(Z)))</t>
  </si>
  <si>
    <t>General Exam (AV)</t>
  </si>
  <si>
    <t>Complex Exam (KV)</t>
  </si>
  <si>
    <t>Comprehensive Examination(SZG)</t>
  </si>
  <si>
    <t>Course Unit with Closing Exam (ZV)</t>
  </si>
  <si>
    <t>TOTAL EVALUATIONS/SEMESTER</t>
  </si>
  <si>
    <t>ÁNKDE11</t>
  </si>
  <si>
    <t>ÁKNGTE07</t>
  </si>
  <si>
    <t>ÁEKMTE05</t>
  </si>
  <si>
    <t>ÁNKDE12</t>
  </si>
  <si>
    <t>ÁKNGTE08</t>
  </si>
  <si>
    <t>ÁKIBTE01</t>
  </si>
  <si>
    <t>ÁAÖKTE05</t>
  </si>
  <si>
    <t>HNBTTE09</t>
  </si>
  <si>
    <t>ÁEKMTE06</t>
  </si>
  <si>
    <t>ÁCITE03</t>
  </si>
  <si>
    <t>ÁKTTE01</t>
  </si>
  <si>
    <t>EJLIE01</t>
  </si>
  <si>
    <t>ÁEUTTE06</t>
  </si>
  <si>
    <t>HNBTTE10</t>
  </si>
  <si>
    <t>ÁNKDE13</t>
  </si>
  <si>
    <t>ÁNJTE10</t>
  </si>
  <si>
    <t>ÁNKDE14</t>
  </si>
  <si>
    <t>ÁKNGTE09</t>
  </si>
  <si>
    <t>ÁEKMTE07</t>
  </si>
  <si>
    <t>ÁTKTE05</t>
  </si>
  <si>
    <t>ÁTKTE06</t>
  </si>
  <si>
    <t>Foreign Language Studies I.</t>
  </si>
  <si>
    <t>Foreign Language Studies II.</t>
  </si>
  <si>
    <t>Szilvia BRUCKNER</t>
  </si>
  <si>
    <t>Dr. Koczka Ferenc</t>
  </si>
  <si>
    <t>ÁKPTE04</t>
  </si>
  <si>
    <t>Dr. Etelka Gregóczki</t>
  </si>
  <si>
    <t>The Regions of Europe</t>
  </si>
  <si>
    <t>Dr. Balázs TÁRNOK</t>
  </si>
  <si>
    <t>EJLIE02</t>
  </si>
  <si>
    <t>Artificial Intelligence</t>
  </si>
  <si>
    <t>Latin America Studies</t>
  </si>
  <si>
    <t>Indopacific and Asia Studies</t>
  </si>
  <si>
    <t>Public Finances and Human Resources Management</t>
  </si>
  <si>
    <t>China Studies</t>
  </si>
  <si>
    <t>Middle East and Africa Studies</t>
  </si>
  <si>
    <t>Basics of Research and Data Analysis</t>
  </si>
  <si>
    <t>Dr. Fanni TANÁCS-MANDÁK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</si>
</sst>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F_t_-;\-* #,##0\ _F_t_-;_-* \-??\ _F_t_-;_-@"/>
  </numFmts>
  <fonts count="15" x14ac:knownFonts="1">
    <font>
      <sz val="10"/>
      <color rgb="FF000000"/>
      <name val="Calibri"/>
      <scheme val="minor"/>
    </font>
    <font>
      <sz val="18"/>
      <name val="Arial Narrow"/>
      <family val="2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sz val="14"/>
      <name val="Arial Narrow"/>
      <family val="2"/>
      <charset val="238"/>
    </font>
    <font>
      <sz val="10"/>
      <name val="Calibri"/>
      <family val="2"/>
      <charset val="238"/>
    </font>
    <font>
      <i/>
      <sz val="12"/>
      <name val="Arial Narrow"/>
      <family val="2"/>
      <charset val="238"/>
    </font>
    <font>
      <sz val="13"/>
      <name val="Arial Narrow"/>
      <family val="2"/>
      <charset val="238"/>
    </font>
    <font>
      <sz val="13"/>
      <name val="Arial"/>
      <family val="2"/>
      <charset val="238"/>
    </font>
    <font>
      <sz val="12"/>
      <name val="Arial Narrow"/>
      <family val="2"/>
      <charset val="238"/>
    </font>
    <font>
      <sz val="14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A8D08D"/>
        <bgColor rgb="FFA8D08D"/>
      </patternFill>
    </fill>
    <fill>
      <patternFill patternType="solid">
        <fgColor rgb="FFFABF8F"/>
        <bgColor rgb="FFFABF8F"/>
      </patternFill>
    </fill>
    <fill>
      <patternFill patternType="solid">
        <fgColor rgb="FFC5E0B3"/>
        <bgColor rgb="FFC5E0B3"/>
      </patternFill>
    </fill>
  </fills>
  <borders count="127">
    <border>
      <left/>
      <right/>
      <top/>
      <bottom/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 applyFont="1" applyAlignment="1"/>
    <xf numFmtId="0" fontId="2" fillId="0" borderId="0" xfId="0" applyFont="1"/>
    <xf numFmtId="0" fontId="5" fillId="2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textRotation="90" wrapText="1"/>
    </xf>
    <xf numFmtId="0" fontId="3" fillId="2" borderId="35" xfId="0" applyFont="1" applyFill="1" applyBorder="1" applyAlignment="1">
      <alignment horizontal="center" textRotation="90"/>
    </xf>
    <xf numFmtId="0" fontId="3" fillId="2" borderId="35" xfId="0" applyFont="1" applyFill="1" applyBorder="1" applyAlignment="1">
      <alignment horizontal="center" textRotation="90" wrapText="1"/>
    </xf>
    <xf numFmtId="0" fontId="8" fillId="2" borderId="41" xfId="0" applyFont="1" applyFill="1" applyBorder="1" applyAlignment="1">
      <alignment horizontal="center"/>
    </xf>
    <xf numFmtId="0" fontId="8" fillId="2" borderId="42" xfId="0" applyFont="1" applyFill="1" applyBorder="1"/>
    <xf numFmtId="0" fontId="8" fillId="2" borderId="43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3" fillId="2" borderId="41" xfId="0" applyFont="1" applyFill="1" applyBorder="1"/>
    <xf numFmtId="0" fontId="3" fillId="2" borderId="42" xfId="0" applyFont="1" applyFill="1" applyBorder="1"/>
    <xf numFmtId="0" fontId="3" fillId="2" borderId="48" xfId="0" applyFont="1" applyFill="1" applyBorder="1"/>
    <xf numFmtId="0" fontId="9" fillId="0" borderId="49" xfId="0" applyFont="1" applyBorder="1"/>
    <xf numFmtId="0" fontId="9" fillId="0" borderId="29" xfId="0" applyFont="1" applyBorder="1"/>
    <xf numFmtId="0" fontId="9" fillId="0" borderId="0" xfId="0" applyFont="1"/>
    <xf numFmtId="1" fontId="3" fillId="0" borderId="50" xfId="0" applyNumberFormat="1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/>
    </xf>
    <xf numFmtId="1" fontId="3" fillId="0" borderId="52" xfId="0" applyNumberFormat="1" applyFont="1" applyBorder="1" applyAlignment="1">
      <alignment horizontal="left" vertical="center" wrapText="1"/>
    </xf>
    <xf numFmtId="1" fontId="3" fillId="0" borderId="53" xfId="0" applyNumberFormat="1" applyFont="1" applyBorder="1" applyAlignment="1">
      <alignment horizontal="center" vertical="center"/>
    </xf>
    <xf numFmtId="1" fontId="3" fillId="2" borderId="54" xfId="0" applyNumberFormat="1" applyFont="1" applyFill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5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2" borderId="50" xfId="0" applyNumberFormat="1" applyFont="1" applyFill="1" applyBorder="1" applyAlignment="1">
      <alignment horizontal="center"/>
    </xf>
    <xf numFmtId="1" fontId="3" fillId="2" borderId="54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57" xfId="0" applyNumberFormat="1" applyFont="1" applyFill="1" applyBorder="1" applyAlignment="1">
      <alignment horizontal="center" vertical="center" shrinkToFit="1"/>
    </xf>
    <xf numFmtId="0" fontId="2" fillId="0" borderId="27" xfId="0" applyFont="1" applyBorder="1"/>
    <xf numFmtId="1" fontId="10" fillId="0" borderId="55" xfId="0" applyNumberFormat="1" applyFont="1" applyBorder="1" applyAlignment="1">
      <alignment vertical="center" wrapText="1"/>
    </xf>
    <xf numFmtId="1" fontId="3" fillId="0" borderId="54" xfId="0" applyNumberFormat="1" applyFont="1" applyBorder="1" applyAlignment="1">
      <alignment horizontal="center" vertical="center"/>
    </xf>
    <xf numFmtId="1" fontId="10" fillId="0" borderId="55" xfId="0" applyNumberFormat="1" applyFont="1" applyBorder="1" applyAlignment="1">
      <alignment vertical="center" wrapText="1"/>
    </xf>
    <xf numFmtId="1" fontId="3" fillId="0" borderId="28" xfId="0" applyNumberFormat="1" applyFont="1" applyBorder="1" applyAlignment="1">
      <alignment horizontal="left" vertical="center" wrapText="1"/>
    </xf>
    <xf numFmtId="1" fontId="3" fillId="0" borderId="53" xfId="0" applyNumberFormat="1" applyFont="1" applyBorder="1" applyAlignment="1">
      <alignment horizontal="center" vertical="center"/>
    </xf>
    <xf numFmtId="1" fontId="3" fillId="0" borderId="55" xfId="0" applyNumberFormat="1" applyFont="1" applyBorder="1" applyAlignment="1">
      <alignment horizontal="center" vertical="center"/>
    </xf>
    <xf numFmtId="1" fontId="3" fillId="0" borderId="51" xfId="0" applyNumberFormat="1" applyFont="1" applyBorder="1" applyAlignment="1">
      <alignment horizontal="center" vertical="center"/>
    </xf>
    <xf numFmtId="1" fontId="3" fillId="0" borderId="59" xfId="0" applyNumberFormat="1" applyFont="1" applyBorder="1" applyAlignment="1">
      <alignment horizontal="center" vertical="center"/>
    </xf>
    <xf numFmtId="1" fontId="3" fillId="0" borderId="55" xfId="0" applyNumberFormat="1" applyFont="1" applyBorder="1" applyAlignment="1">
      <alignment vertical="center" wrapText="1"/>
    </xf>
    <xf numFmtId="0" fontId="3" fillId="0" borderId="55" xfId="0" applyFont="1" applyBorder="1"/>
    <xf numFmtId="0" fontId="8" fillId="2" borderId="60" xfId="0" applyFont="1" applyFill="1" applyBorder="1" applyAlignment="1">
      <alignment horizontal="left"/>
    </xf>
    <xf numFmtId="0" fontId="8" fillId="2" borderId="35" xfId="0" applyFont="1" applyFill="1" applyBorder="1"/>
    <xf numFmtId="0" fontId="5" fillId="2" borderId="61" xfId="0" applyFont="1" applyFill="1" applyBorder="1" applyAlignment="1">
      <alignment horizontal="center"/>
    </xf>
    <xf numFmtId="1" fontId="3" fillId="2" borderId="34" xfId="0" applyNumberFormat="1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1" fontId="3" fillId="2" borderId="63" xfId="0" applyNumberFormat="1" applyFont="1" applyFill="1" applyBorder="1" applyAlignment="1">
      <alignment horizontal="center"/>
    </xf>
    <xf numFmtId="0" fontId="3" fillId="2" borderId="64" xfId="0" applyFont="1" applyFill="1" applyBorder="1" applyAlignment="1">
      <alignment horizontal="center"/>
    </xf>
    <xf numFmtId="0" fontId="4" fillId="2" borderId="65" xfId="0" applyFont="1" applyFill="1" applyBorder="1"/>
    <xf numFmtId="0" fontId="3" fillId="2" borderId="66" xfId="0" applyFont="1" applyFill="1" applyBorder="1" applyAlignment="1">
      <alignment horizontal="center"/>
    </xf>
    <xf numFmtId="0" fontId="3" fillId="2" borderId="70" xfId="0" applyFont="1" applyFill="1" applyBorder="1" applyAlignment="1">
      <alignment horizontal="center" vertical="center" wrapText="1"/>
    </xf>
    <xf numFmtId="0" fontId="3" fillId="2" borderId="71" xfId="0" applyFont="1" applyFill="1" applyBorder="1" applyAlignment="1">
      <alignment horizontal="center" vertical="center" wrapText="1"/>
    </xf>
    <xf numFmtId="0" fontId="3" fillId="2" borderId="7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/>
    </xf>
    <xf numFmtId="1" fontId="3" fillId="0" borderId="28" xfId="0" applyNumberFormat="1" applyFont="1" applyBorder="1" applyAlignment="1">
      <alignment horizontal="left" vertical="center"/>
    </xf>
    <xf numFmtId="0" fontId="3" fillId="0" borderId="5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54" xfId="0" applyFont="1" applyBorder="1"/>
    <xf numFmtId="0" fontId="3" fillId="2" borderId="74" xfId="0" applyFont="1" applyFill="1" applyBorder="1" applyAlignment="1">
      <alignment horizontal="left" vertical="center" wrapText="1"/>
    </xf>
    <xf numFmtId="0" fontId="3" fillId="2" borderId="75" xfId="0" applyFont="1" applyFill="1" applyBorder="1" applyAlignment="1">
      <alignment horizontal="center"/>
    </xf>
    <xf numFmtId="0" fontId="3" fillId="2" borderId="76" xfId="0" applyFont="1" applyFill="1" applyBorder="1" applyAlignment="1">
      <alignment horizontal="center"/>
    </xf>
    <xf numFmtId="1" fontId="3" fillId="2" borderId="77" xfId="0" applyNumberFormat="1" applyFont="1" applyFill="1" applyBorder="1" applyAlignment="1">
      <alignment horizontal="center"/>
    </xf>
    <xf numFmtId="1" fontId="3" fillId="2" borderId="75" xfId="0" applyNumberFormat="1" applyFont="1" applyFill="1" applyBorder="1" applyAlignment="1">
      <alignment horizontal="center"/>
    </xf>
    <xf numFmtId="1" fontId="3" fillId="2" borderId="78" xfId="0" applyNumberFormat="1" applyFont="1" applyFill="1" applyBorder="1" applyAlignment="1">
      <alignment horizontal="center"/>
    </xf>
    <xf numFmtId="0" fontId="3" fillId="2" borderId="79" xfId="0" applyFont="1" applyFill="1" applyBorder="1" applyAlignment="1">
      <alignment horizontal="center"/>
    </xf>
    <xf numFmtId="1" fontId="3" fillId="2" borderId="80" xfId="0" applyNumberFormat="1" applyFont="1" applyFill="1" applyBorder="1" applyAlignment="1">
      <alignment horizontal="center"/>
    </xf>
    <xf numFmtId="1" fontId="3" fillId="2" borderId="74" xfId="0" applyNumberFormat="1" applyFont="1" applyFill="1" applyBorder="1" applyAlignment="1">
      <alignment horizontal="center"/>
    </xf>
    <xf numFmtId="1" fontId="3" fillId="2" borderId="81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55" xfId="0" applyFont="1" applyBorder="1"/>
    <xf numFmtId="0" fontId="3" fillId="0" borderId="82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10" fontId="11" fillId="0" borderId="0" xfId="0" applyNumberFormat="1" applyFont="1" applyAlignment="1">
      <alignment horizontal="left"/>
    </xf>
    <xf numFmtId="0" fontId="5" fillId="2" borderId="74" xfId="0" applyFont="1" applyFill="1" applyBorder="1" applyAlignment="1">
      <alignment horizontal="left" vertical="center" wrapText="1"/>
    </xf>
    <xf numFmtId="0" fontId="5" fillId="2" borderId="75" xfId="0" applyFont="1" applyFill="1" applyBorder="1" applyAlignment="1">
      <alignment horizontal="center"/>
    </xf>
    <xf numFmtId="0" fontId="5" fillId="3" borderId="78" xfId="0" applyFont="1" applyFill="1" applyBorder="1" applyAlignment="1">
      <alignment horizontal="center" vertical="center"/>
    </xf>
    <xf numFmtId="1" fontId="3" fillId="3" borderId="75" xfId="0" applyNumberFormat="1" applyFont="1" applyFill="1" applyBorder="1" applyAlignment="1">
      <alignment horizontal="center" vertical="center"/>
    </xf>
    <xf numFmtId="0" fontId="3" fillId="3" borderId="62" xfId="0" applyFont="1" applyFill="1" applyBorder="1" applyAlignment="1">
      <alignment horizontal="center" vertical="center"/>
    </xf>
    <xf numFmtId="1" fontId="3" fillId="3" borderId="81" xfId="0" applyNumberFormat="1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/>
    </xf>
    <xf numFmtId="0" fontId="4" fillId="2" borderId="78" xfId="0" applyFont="1" applyFill="1" applyBorder="1" applyAlignment="1">
      <alignment horizontal="center"/>
    </xf>
    <xf numFmtId="0" fontId="4" fillId="2" borderId="66" xfId="0" applyFont="1" applyFill="1" applyBorder="1" applyAlignment="1">
      <alignment horizontal="center"/>
    </xf>
    <xf numFmtId="0" fontId="3" fillId="2" borderId="89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90" xfId="0" applyFont="1" applyFill="1" applyBorder="1" applyAlignment="1">
      <alignment horizontal="center" vertical="center" wrapText="1"/>
    </xf>
    <xf numFmtId="0" fontId="2" fillId="5" borderId="51" xfId="0" applyFont="1" applyFill="1" applyBorder="1"/>
    <xf numFmtId="0" fontId="2" fillId="5" borderId="54" xfId="0" applyFont="1" applyFill="1" applyBorder="1"/>
    <xf numFmtId="0" fontId="4" fillId="2" borderId="42" xfId="0" applyFont="1" applyFill="1" applyBorder="1" applyAlignment="1">
      <alignment horizontal="center"/>
    </xf>
    <xf numFmtId="0" fontId="3" fillId="2" borderId="99" xfId="0" applyFont="1" applyFill="1" applyBorder="1"/>
    <xf numFmtId="0" fontId="3" fillId="2" borderId="100" xfId="0" applyFont="1" applyFill="1" applyBorder="1"/>
    <xf numFmtId="0" fontId="3" fillId="0" borderId="24" xfId="0" applyFont="1" applyBorder="1" applyAlignment="1">
      <alignment horizontal="center" vertical="center"/>
    </xf>
    <xf numFmtId="0" fontId="3" fillId="2" borderId="101" xfId="0" applyFont="1" applyFill="1" applyBorder="1" applyAlignment="1">
      <alignment horizontal="center" vertical="center" wrapText="1"/>
    </xf>
    <xf numFmtId="0" fontId="3" fillId="2" borderId="101" xfId="0" applyFont="1" applyFill="1" applyBorder="1"/>
    <xf numFmtId="0" fontId="3" fillId="0" borderId="40" xfId="0" applyFont="1" applyBorder="1" applyAlignment="1">
      <alignment horizontal="left" vertical="center" wrapText="1"/>
    </xf>
    <xf numFmtId="1" fontId="3" fillId="0" borderId="40" xfId="0" applyNumberFormat="1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2" borderId="102" xfId="0" applyFont="1" applyFill="1" applyBorder="1"/>
    <xf numFmtId="0" fontId="3" fillId="2" borderId="103" xfId="0" applyFont="1" applyFill="1" applyBorder="1"/>
    <xf numFmtId="0" fontId="3" fillId="2" borderId="104" xfId="0" applyFont="1" applyFill="1" applyBorder="1"/>
    <xf numFmtId="0" fontId="3" fillId="2" borderId="108" xfId="0" applyFont="1" applyFill="1" applyBorder="1"/>
    <xf numFmtId="0" fontId="3" fillId="2" borderId="109" xfId="0" applyFont="1" applyFill="1" applyBorder="1"/>
    <xf numFmtId="0" fontId="3" fillId="2" borderId="111" xfId="0" applyFont="1" applyFill="1" applyBorder="1"/>
    <xf numFmtId="0" fontId="3" fillId="2" borderId="112" xfId="0" applyFont="1" applyFill="1" applyBorder="1"/>
    <xf numFmtId="0" fontId="3" fillId="2" borderId="50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3" fillId="2" borderId="54" xfId="0" applyFont="1" applyFill="1" applyBorder="1"/>
    <xf numFmtId="1" fontId="3" fillId="2" borderId="52" xfId="0" applyNumberFormat="1" applyFont="1" applyFill="1" applyBorder="1" applyAlignment="1">
      <alignment horizontal="center"/>
    </xf>
    <xf numFmtId="1" fontId="3" fillId="2" borderId="58" xfId="0" applyNumberFormat="1" applyFont="1" applyFill="1" applyBorder="1" applyAlignment="1">
      <alignment horizontal="center"/>
    </xf>
    <xf numFmtId="1" fontId="3" fillId="2" borderId="55" xfId="0" applyNumberFormat="1" applyFont="1" applyFill="1" applyBorder="1" applyAlignment="1">
      <alignment horizontal="center"/>
    </xf>
    <xf numFmtId="1" fontId="3" fillId="2" borderId="113" xfId="0" applyNumberFormat="1" applyFont="1" applyFill="1" applyBorder="1" applyAlignment="1">
      <alignment horizontal="center"/>
    </xf>
    <xf numFmtId="1" fontId="3" fillId="2" borderId="57" xfId="0" applyNumberFormat="1" applyFont="1" applyFill="1" applyBorder="1"/>
    <xf numFmtId="0" fontId="3" fillId="2" borderId="50" xfId="0" applyFont="1" applyFill="1" applyBorder="1" applyAlignment="1">
      <alignment horizontal="left"/>
    </xf>
    <xf numFmtId="0" fontId="13" fillId="2" borderId="54" xfId="0" applyFont="1" applyFill="1" applyBorder="1"/>
    <xf numFmtId="0" fontId="3" fillId="2" borderId="52" xfId="0" applyFont="1" applyFill="1" applyBorder="1"/>
    <xf numFmtId="0" fontId="3" fillId="2" borderId="58" xfId="0" applyFont="1" applyFill="1" applyBorder="1"/>
    <xf numFmtId="0" fontId="3" fillId="2" borderId="51" xfId="0" applyFont="1" applyFill="1" applyBorder="1"/>
    <xf numFmtId="0" fontId="3" fillId="2" borderId="113" xfId="0" applyFont="1" applyFill="1" applyBorder="1"/>
    <xf numFmtId="0" fontId="3" fillId="2" borderId="114" xfId="0" applyFont="1" applyFill="1" applyBorder="1" applyAlignment="1">
      <alignment horizontal="left"/>
    </xf>
    <xf numFmtId="0" fontId="4" fillId="2" borderId="115" xfId="0" applyFont="1" applyFill="1" applyBorder="1" applyAlignment="1">
      <alignment horizontal="center"/>
    </xf>
    <xf numFmtId="0" fontId="3" fillId="2" borderId="115" xfId="0" applyFont="1" applyFill="1" applyBorder="1"/>
    <xf numFmtId="1" fontId="3" fillId="2" borderId="116" xfId="0" applyNumberFormat="1" applyFont="1" applyFill="1" applyBorder="1" applyAlignment="1">
      <alignment horizontal="center"/>
    </xf>
    <xf numFmtId="1" fontId="3" fillId="2" borderId="117" xfId="0" applyNumberFormat="1" applyFont="1" applyFill="1" applyBorder="1" applyAlignment="1">
      <alignment horizontal="center"/>
    </xf>
    <xf numFmtId="1" fontId="3" fillId="2" borderId="118" xfId="0" applyNumberFormat="1" applyFont="1" applyFill="1" applyBorder="1" applyAlignment="1">
      <alignment horizontal="center"/>
    </xf>
    <xf numFmtId="0" fontId="3" fillId="2" borderId="119" xfId="0" applyFont="1" applyFill="1" applyBorder="1" applyAlignment="1">
      <alignment horizontal="left"/>
    </xf>
    <xf numFmtId="0" fontId="4" fillId="2" borderId="120" xfId="0" applyFont="1" applyFill="1" applyBorder="1" applyAlignment="1">
      <alignment horizontal="center"/>
    </xf>
    <xf numFmtId="0" fontId="3" fillId="2" borderId="120" xfId="0" applyFont="1" applyFill="1" applyBorder="1"/>
    <xf numFmtId="1" fontId="3" fillId="2" borderId="121" xfId="0" applyNumberFormat="1" applyFont="1" applyFill="1" applyBorder="1" applyAlignment="1">
      <alignment horizontal="center"/>
    </xf>
    <xf numFmtId="1" fontId="3" fillId="2" borderId="122" xfId="0" applyNumberFormat="1" applyFont="1" applyFill="1" applyBorder="1" applyAlignment="1">
      <alignment horizontal="center"/>
    </xf>
    <xf numFmtId="1" fontId="3" fillId="2" borderId="123" xfId="0" applyNumberFormat="1" applyFont="1" applyFill="1" applyBorder="1" applyAlignment="1">
      <alignment horizontal="center"/>
    </xf>
    <xf numFmtId="1" fontId="3" fillId="2" borderId="124" xfId="0" applyNumberFormat="1" applyFont="1" applyFill="1" applyBorder="1" applyAlignment="1">
      <alignment horizontal="center"/>
    </xf>
    <xf numFmtId="1" fontId="3" fillId="2" borderId="125" xfId="0" applyNumberFormat="1" applyFont="1" applyFill="1" applyBorder="1" applyAlignment="1">
      <alignment horizontal="center"/>
    </xf>
    <xf numFmtId="1" fontId="3" fillId="2" borderId="126" xfId="0" applyNumberFormat="1" applyFont="1" applyFill="1" applyBorder="1"/>
    <xf numFmtId="0" fontId="3" fillId="0" borderId="0" xfId="0" applyFont="1" applyAlignment="1">
      <alignment horizontal="left"/>
    </xf>
    <xf numFmtId="0" fontId="13" fillId="0" borderId="0" xfId="0" applyFont="1"/>
    <xf numFmtId="0" fontId="3" fillId="0" borderId="0" xfId="0" applyFont="1"/>
    <xf numFmtId="10" fontId="3" fillId="0" borderId="55" xfId="0" applyNumberFormat="1" applyFont="1" applyBorder="1" applyAlignment="1">
      <alignment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textRotation="90"/>
    </xf>
    <xf numFmtId="0" fontId="6" fillId="0" borderId="13" xfId="0" applyFont="1" applyBorder="1"/>
    <xf numFmtId="0" fontId="6" fillId="0" borderId="31" xfId="0" applyFont="1" applyBorder="1"/>
    <xf numFmtId="0" fontId="4" fillId="2" borderId="2" xfId="0" applyFont="1" applyFill="1" applyBorder="1" applyAlignment="1">
      <alignment horizontal="center" vertical="center" textRotation="90"/>
    </xf>
    <xf numFmtId="0" fontId="6" fillId="0" borderId="14" xfId="0" applyFont="1" applyBorder="1"/>
    <xf numFmtId="0" fontId="6" fillId="0" borderId="32" xfId="0" applyFont="1" applyBorder="1"/>
    <xf numFmtId="0" fontId="5" fillId="2" borderId="3" xfId="0" applyFont="1" applyFill="1" applyBorder="1" applyAlignment="1">
      <alignment horizontal="center" vertical="center"/>
    </xf>
    <xf numFmtId="0" fontId="6" fillId="0" borderId="15" xfId="0" applyFont="1" applyBorder="1"/>
    <xf numFmtId="0" fontId="6" fillId="0" borderId="33" xfId="0" applyFont="1" applyBorder="1"/>
    <xf numFmtId="0" fontId="3" fillId="2" borderId="28" xfId="0" applyFont="1" applyFill="1" applyBorder="1" applyAlignment="1">
      <alignment horizontal="center" vertical="center"/>
    </xf>
    <xf numFmtId="0" fontId="6" fillId="0" borderId="27" xfId="0" applyFont="1" applyBorder="1"/>
    <xf numFmtId="0" fontId="3" fillId="2" borderId="2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textRotation="90"/>
    </xf>
    <xf numFmtId="0" fontId="6" fillId="0" borderId="36" xfId="0" applyFont="1" applyBorder="1"/>
    <xf numFmtId="0" fontId="3" fillId="2" borderId="29" xfId="0" applyFont="1" applyFill="1" applyBorder="1" applyAlignment="1">
      <alignment horizontal="center" textRotation="90" wrapText="1"/>
    </xf>
    <xf numFmtId="0" fontId="6" fillId="0" borderId="37" xfId="0" applyFont="1" applyBorder="1"/>
    <xf numFmtId="1" fontId="3" fillId="2" borderId="91" xfId="0" applyNumberFormat="1" applyFont="1" applyFill="1" applyBorder="1" applyAlignment="1">
      <alignment horizontal="center" vertical="center"/>
    </xf>
    <xf numFmtId="0" fontId="6" fillId="0" borderId="92" xfId="0" applyFont="1" applyBorder="1"/>
    <xf numFmtId="0" fontId="6" fillId="0" borderId="110" xfId="0" applyFont="1" applyBorder="1"/>
    <xf numFmtId="0" fontId="3" fillId="2" borderId="105" xfId="0" applyFont="1" applyFill="1" applyBorder="1" applyAlignment="1">
      <alignment horizontal="left" vertical="center" wrapText="1"/>
    </xf>
    <xf numFmtId="0" fontId="6" fillId="0" borderId="106" xfId="0" applyFont="1" applyBorder="1"/>
    <xf numFmtId="0" fontId="6" fillId="0" borderId="107" xfId="0" applyFont="1" applyBorder="1"/>
    <xf numFmtId="0" fontId="3" fillId="2" borderId="67" xfId="0" applyFont="1" applyFill="1" applyBorder="1" applyAlignment="1">
      <alignment horizontal="center" vertical="center"/>
    </xf>
    <xf numFmtId="0" fontId="6" fillId="0" borderId="68" xfId="0" applyFont="1" applyBorder="1"/>
    <xf numFmtId="0" fontId="6" fillId="0" borderId="69" xfId="0" applyFont="1" applyBorder="1"/>
    <xf numFmtId="0" fontId="3" fillId="2" borderId="83" xfId="0" applyFont="1" applyFill="1" applyBorder="1" applyAlignment="1">
      <alignment horizontal="center" vertical="center"/>
    </xf>
    <xf numFmtId="0" fontId="6" fillId="0" borderId="84" xfId="0" applyFont="1" applyBorder="1"/>
    <xf numFmtId="0" fontId="6" fillId="0" borderId="85" xfId="0" applyFont="1" applyBorder="1"/>
    <xf numFmtId="0" fontId="3" fillId="2" borderId="86" xfId="0" applyFont="1" applyFill="1" applyBorder="1" applyAlignment="1">
      <alignment horizontal="center" vertical="center"/>
    </xf>
    <xf numFmtId="0" fontId="6" fillId="0" borderId="87" xfId="0" applyFont="1" applyBorder="1"/>
    <xf numFmtId="0" fontId="6" fillId="0" borderId="88" xfId="0" applyFont="1" applyBorder="1"/>
    <xf numFmtId="1" fontId="12" fillId="2" borderId="91" xfId="0" applyNumberFormat="1" applyFont="1" applyFill="1" applyBorder="1" applyAlignment="1">
      <alignment horizontal="left" vertical="center"/>
    </xf>
    <xf numFmtId="0" fontId="6" fillId="0" borderId="93" xfId="0" applyFont="1" applyBorder="1"/>
    <xf numFmtId="164" fontId="3" fillId="2" borderId="94" xfId="0" applyNumberFormat="1" applyFont="1" applyFill="1" applyBorder="1" applyAlignment="1">
      <alignment horizontal="center" vertical="center"/>
    </xf>
    <xf numFmtId="0" fontId="6" fillId="0" borderId="95" xfId="0" applyFont="1" applyBorder="1"/>
    <xf numFmtId="0" fontId="3" fillId="2" borderId="96" xfId="0" applyFont="1" applyFill="1" applyBorder="1" applyAlignment="1">
      <alignment horizontal="left" vertical="center" wrapText="1"/>
    </xf>
    <xf numFmtId="0" fontId="6" fillId="0" borderId="97" xfId="0" applyFont="1" applyBorder="1"/>
    <xf numFmtId="0" fontId="6" fillId="0" borderId="98" xfId="0" applyFont="1" applyBorder="1"/>
    <xf numFmtId="0" fontId="2" fillId="4" borderId="11" xfId="0" applyFont="1" applyFill="1" applyBorder="1" applyAlignment="1">
      <alignment horizontal="center" vertical="center" wrapText="1"/>
    </xf>
    <xf numFmtId="0" fontId="6" fillId="0" borderId="24" xfId="0" applyFont="1" applyBorder="1"/>
    <xf numFmtId="0" fontId="6" fillId="0" borderId="39" xfId="0" applyFont="1" applyBorder="1"/>
    <xf numFmtId="0" fontId="2" fillId="4" borderId="12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6" fillId="0" borderId="40" xfId="0" applyFont="1" applyBorder="1"/>
    <xf numFmtId="0" fontId="3" fillId="2" borderId="16" xfId="0" applyFont="1" applyFill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/>
    <xf numFmtId="0" fontId="3" fillId="2" borderId="19" xfId="0" applyFont="1" applyFill="1" applyBorder="1" applyAlignment="1">
      <alignment horizontal="center"/>
    </xf>
    <xf numFmtId="0" fontId="6" fillId="0" borderId="20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3" fillId="2" borderId="8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3" fillId="2" borderId="45" xfId="0" applyFont="1" applyFill="1" applyBorder="1" applyAlignment="1">
      <alignment horizontal="center" vertical="center"/>
    </xf>
    <xf numFmtId="0" fontId="6" fillId="0" borderId="46" xfId="0" applyFont="1" applyBorder="1"/>
    <xf numFmtId="0" fontId="6" fillId="0" borderId="47" xfId="0" applyFont="1" applyBorder="1"/>
    <xf numFmtId="0" fontId="7" fillId="2" borderId="30" xfId="0" applyFont="1" applyFill="1" applyBorder="1" applyAlignment="1">
      <alignment horizontal="center" textRotation="90" wrapText="1"/>
    </xf>
    <xf numFmtId="0" fontId="6" fillId="0" borderId="38" xfId="0" applyFont="1" applyBorder="1"/>
    <xf numFmtId="0" fontId="2" fillId="3" borderId="1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F211"/>
  <sheetViews>
    <sheetView tabSelected="1" zoomScale="55" zoomScaleNormal="55" workbookViewId="0">
      <selection activeCell="AV13" sqref="AV13"/>
    </sheetView>
  </sheetViews>
  <sheetFormatPr defaultColWidth="14.42578125" defaultRowHeight="15" customHeight="1" x14ac:dyDescent="0.2"/>
  <cols>
    <col min="1" max="1" width="17.140625" customWidth="1"/>
    <col min="2" max="2" width="7.140625" customWidth="1"/>
    <col min="3" max="3" width="88.85546875" customWidth="1"/>
    <col min="4" max="4" width="6.5703125" customWidth="1"/>
    <col min="5" max="5" width="7.42578125" customWidth="1"/>
    <col min="6" max="6" width="4.42578125" customWidth="1"/>
    <col min="7" max="7" width="7.42578125" customWidth="1"/>
    <col min="8" max="8" width="6" customWidth="1"/>
    <col min="9" max="9" width="6.42578125" customWidth="1"/>
    <col min="10" max="10" width="4.42578125" customWidth="1"/>
    <col min="11" max="11" width="7.42578125" customWidth="1"/>
    <col min="12" max="12" width="4.42578125" customWidth="1"/>
    <col min="13" max="13" width="7.42578125" customWidth="1"/>
    <col min="14" max="15" width="6" customWidth="1"/>
    <col min="16" max="16" width="4.42578125" customWidth="1"/>
    <col min="17" max="17" width="7.42578125" customWidth="1"/>
    <col min="18" max="18" width="4.42578125" customWidth="1"/>
    <col min="19" max="19" width="7.42578125" customWidth="1"/>
    <col min="20" max="21" width="6" customWidth="1"/>
    <col min="22" max="22" width="4.42578125" customWidth="1"/>
    <col min="23" max="23" width="7.42578125" customWidth="1"/>
    <col min="24" max="24" width="4.42578125" customWidth="1"/>
    <col min="25" max="25" width="7.42578125" customWidth="1"/>
    <col min="26" max="27" width="6" customWidth="1"/>
    <col min="28" max="28" width="4.42578125" customWidth="1"/>
    <col min="29" max="29" width="7.42578125" customWidth="1"/>
    <col min="30" max="30" width="4.42578125" customWidth="1"/>
    <col min="31" max="31" width="7.42578125" customWidth="1"/>
    <col min="32" max="33" width="6" customWidth="1"/>
    <col min="34" max="34" width="5.5703125" customWidth="1"/>
    <col min="35" max="35" width="7.42578125" customWidth="1"/>
    <col min="36" max="36" width="5.5703125" customWidth="1"/>
    <col min="37" max="37" width="8.140625" customWidth="1"/>
    <col min="38" max="39" width="5.5703125" customWidth="1"/>
    <col min="40" max="40" width="6.42578125" customWidth="1"/>
    <col min="41" max="41" width="8.140625" customWidth="1"/>
    <col min="42" max="42" width="6.42578125" customWidth="1"/>
    <col min="43" max="43" width="8.140625" customWidth="1"/>
    <col min="44" max="44" width="6.42578125" customWidth="1"/>
    <col min="45" max="45" width="10.42578125" customWidth="1"/>
    <col min="46" max="46" width="50.85546875" hidden="1" customWidth="1"/>
    <col min="47" max="47" width="63.5703125" customWidth="1"/>
    <col min="48" max="48" width="34.5703125" customWidth="1"/>
    <col min="49" max="57" width="1.5703125" customWidth="1"/>
    <col min="58" max="58" width="2.42578125" customWidth="1"/>
  </cols>
  <sheetData>
    <row r="1" spans="1:58" ht="23.25" x14ac:dyDescent="0.2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23.25" x14ac:dyDescent="0.2">
      <c r="A2" s="141" t="s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1.75" customHeight="1" x14ac:dyDescent="0.2">
      <c r="A3" s="141" t="s">
        <v>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21.75" customHeight="1" x14ac:dyDescent="0.2">
      <c r="A4" s="141" t="s">
        <v>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15.75" customHeight="1" x14ac:dyDescent="0.2">
      <c r="A5" s="143" t="s">
        <v>4</v>
      </c>
      <c r="B5" s="146" t="s">
        <v>5</v>
      </c>
      <c r="C5" s="149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92" t="s">
        <v>7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4"/>
      <c r="AN5" s="195" t="s">
        <v>8</v>
      </c>
      <c r="AO5" s="196"/>
      <c r="AP5" s="196"/>
      <c r="AQ5" s="196"/>
      <c r="AR5" s="196"/>
      <c r="AS5" s="197"/>
      <c r="AT5" s="206" t="s">
        <v>9</v>
      </c>
      <c r="AU5" s="181" t="s">
        <v>10</v>
      </c>
      <c r="AV5" s="184" t="s">
        <v>11</v>
      </c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15.75" customHeight="1" x14ac:dyDescent="0.25">
      <c r="A6" s="144"/>
      <c r="B6" s="147"/>
      <c r="C6" s="150"/>
      <c r="D6" s="187" t="s">
        <v>12</v>
      </c>
      <c r="E6" s="188"/>
      <c r="F6" s="188"/>
      <c r="G6" s="188"/>
      <c r="H6" s="188"/>
      <c r="I6" s="189"/>
      <c r="J6" s="190" t="s">
        <v>13</v>
      </c>
      <c r="K6" s="188"/>
      <c r="L6" s="188"/>
      <c r="M6" s="188"/>
      <c r="N6" s="188"/>
      <c r="O6" s="191"/>
      <c r="P6" s="187" t="s">
        <v>14</v>
      </c>
      <c r="Q6" s="188"/>
      <c r="R6" s="188"/>
      <c r="S6" s="188"/>
      <c r="T6" s="188"/>
      <c r="U6" s="189"/>
      <c r="V6" s="190" t="s">
        <v>15</v>
      </c>
      <c r="W6" s="188"/>
      <c r="X6" s="188"/>
      <c r="Y6" s="188"/>
      <c r="Z6" s="188"/>
      <c r="AA6" s="191"/>
      <c r="AB6" s="187" t="s">
        <v>16</v>
      </c>
      <c r="AC6" s="188"/>
      <c r="AD6" s="188"/>
      <c r="AE6" s="188"/>
      <c r="AF6" s="188"/>
      <c r="AG6" s="189"/>
      <c r="AH6" s="190" t="s">
        <v>17</v>
      </c>
      <c r="AI6" s="188"/>
      <c r="AJ6" s="188"/>
      <c r="AK6" s="188"/>
      <c r="AL6" s="188"/>
      <c r="AM6" s="189"/>
      <c r="AN6" s="198"/>
      <c r="AO6" s="199"/>
      <c r="AP6" s="199"/>
      <c r="AQ6" s="199"/>
      <c r="AR6" s="199"/>
      <c r="AS6" s="200"/>
      <c r="AT6" s="182"/>
      <c r="AU6" s="182"/>
      <c r="AV6" s="185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ht="15.75" customHeight="1" x14ac:dyDescent="0.2">
      <c r="A7" s="144"/>
      <c r="B7" s="147"/>
      <c r="C7" s="150"/>
      <c r="D7" s="154" t="s">
        <v>18</v>
      </c>
      <c r="E7" s="153"/>
      <c r="F7" s="152" t="s">
        <v>19</v>
      </c>
      <c r="G7" s="153"/>
      <c r="H7" s="155" t="s">
        <v>20</v>
      </c>
      <c r="I7" s="157" t="s">
        <v>21</v>
      </c>
      <c r="J7" s="154" t="s">
        <v>18</v>
      </c>
      <c r="K7" s="153"/>
      <c r="L7" s="152" t="s">
        <v>19</v>
      </c>
      <c r="M7" s="153"/>
      <c r="N7" s="155" t="s">
        <v>20</v>
      </c>
      <c r="O7" s="157" t="s">
        <v>22</v>
      </c>
      <c r="P7" s="154" t="s">
        <v>23</v>
      </c>
      <c r="Q7" s="153"/>
      <c r="R7" s="152" t="s">
        <v>19</v>
      </c>
      <c r="S7" s="153"/>
      <c r="T7" s="155" t="s">
        <v>20</v>
      </c>
      <c r="U7" s="157" t="s">
        <v>22</v>
      </c>
      <c r="V7" s="154" t="s">
        <v>18</v>
      </c>
      <c r="W7" s="153"/>
      <c r="X7" s="152" t="s">
        <v>19</v>
      </c>
      <c r="Y7" s="153"/>
      <c r="Z7" s="155" t="s">
        <v>20</v>
      </c>
      <c r="AA7" s="157" t="s">
        <v>22</v>
      </c>
      <c r="AB7" s="154" t="s">
        <v>18</v>
      </c>
      <c r="AC7" s="153"/>
      <c r="AD7" s="152" t="s">
        <v>19</v>
      </c>
      <c r="AE7" s="153"/>
      <c r="AF7" s="155" t="s">
        <v>20</v>
      </c>
      <c r="AG7" s="157" t="s">
        <v>21</v>
      </c>
      <c r="AH7" s="154" t="s">
        <v>18</v>
      </c>
      <c r="AI7" s="153"/>
      <c r="AJ7" s="152" t="s">
        <v>19</v>
      </c>
      <c r="AK7" s="153"/>
      <c r="AL7" s="155" t="s">
        <v>20</v>
      </c>
      <c r="AM7" s="157" t="s">
        <v>22</v>
      </c>
      <c r="AN7" s="154" t="s">
        <v>18</v>
      </c>
      <c r="AO7" s="153"/>
      <c r="AP7" s="152" t="s">
        <v>19</v>
      </c>
      <c r="AQ7" s="153"/>
      <c r="AR7" s="155" t="s">
        <v>20</v>
      </c>
      <c r="AS7" s="204" t="s">
        <v>24</v>
      </c>
      <c r="AT7" s="182"/>
      <c r="AU7" s="182"/>
      <c r="AV7" s="185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79.5" customHeight="1" x14ac:dyDescent="0.2">
      <c r="A8" s="145"/>
      <c r="B8" s="148"/>
      <c r="C8" s="151"/>
      <c r="D8" s="3" t="s">
        <v>25</v>
      </c>
      <c r="E8" s="4" t="s">
        <v>26</v>
      </c>
      <c r="F8" s="5" t="s">
        <v>25</v>
      </c>
      <c r="G8" s="4" t="s">
        <v>26</v>
      </c>
      <c r="H8" s="156"/>
      <c r="I8" s="158"/>
      <c r="J8" s="3" t="s">
        <v>25</v>
      </c>
      <c r="K8" s="4" t="s">
        <v>26</v>
      </c>
      <c r="L8" s="5" t="s">
        <v>25</v>
      </c>
      <c r="M8" s="4" t="s">
        <v>26</v>
      </c>
      <c r="N8" s="156"/>
      <c r="O8" s="158"/>
      <c r="P8" s="3" t="s">
        <v>25</v>
      </c>
      <c r="Q8" s="4" t="s">
        <v>26</v>
      </c>
      <c r="R8" s="5" t="s">
        <v>25</v>
      </c>
      <c r="S8" s="4" t="s">
        <v>26</v>
      </c>
      <c r="T8" s="156"/>
      <c r="U8" s="158"/>
      <c r="V8" s="3" t="s">
        <v>25</v>
      </c>
      <c r="W8" s="4" t="s">
        <v>26</v>
      </c>
      <c r="X8" s="5" t="s">
        <v>25</v>
      </c>
      <c r="Y8" s="4" t="s">
        <v>26</v>
      </c>
      <c r="Z8" s="156"/>
      <c r="AA8" s="158"/>
      <c r="AB8" s="3" t="s">
        <v>25</v>
      </c>
      <c r="AC8" s="4" t="s">
        <v>26</v>
      </c>
      <c r="AD8" s="5" t="s">
        <v>25</v>
      </c>
      <c r="AE8" s="4" t="s">
        <v>26</v>
      </c>
      <c r="AF8" s="156"/>
      <c r="AG8" s="158"/>
      <c r="AH8" s="3" t="s">
        <v>25</v>
      </c>
      <c r="AI8" s="4" t="s">
        <v>26</v>
      </c>
      <c r="AJ8" s="5" t="s">
        <v>25</v>
      </c>
      <c r="AK8" s="4" t="s">
        <v>26</v>
      </c>
      <c r="AL8" s="156"/>
      <c r="AM8" s="158"/>
      <c r="AN8" s="3" t="s">
        <v>25</v>
      </c>
      <c r="AO8" s="4" t="s">
        <v>26</v>
      </c>
      <c r="AP8" s="5" t="s">
        <v>25</v>
      </c>
      <c r="AQ8" s="4" t="s">
        <v>26</v>
      </c>
      <c r="AR8" s="156"/>
      <c r="AS8" s="205"/>
      <c r="AT8" s="183"/>
      <c r="AU8" s="183"/>
      <c r="AV8" s="186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5.75" customHeight="1" x14ac:dyDescent="0.3">
      <c r="A9" s="6"/>
      <c r="B9" s="7"/>
      <c r="C9" s="8" t="s">
        <v>27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01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3"/>
      <c r="AN9" s="10"/>
      <c r="AO9" s="11" t="str">
        <f>IF(AN9=0,"",AN9)</f>
        <v/>
      </c>
      <c r="AP9" s="11"/>
      <c r="AQ9" s="11"/>
      <c r="AR9" s="11"/>
      <c r="AS9" s="12"/>
      <c r="AT9" s="13"/>
      <c r="AU9" s="13"/>
      <c r="AV9" s="14"/>
      <c r="AW9" s="15"/>
      <c r="AX9" s="15"/>
      <c r="AY9" s="15"/>
      <c r="AZ9" s="15"/>
      <c r="BA9" s="15"/>
      <c r="BB9" s="15"/>
      <c r="BC9" s="15"/>
      <c r="BD9" s="15"/>
      <c r="BE9" s="15"/>
      <c r="BF9" s="15"/>
    </row>
    <row r="10" spans="1:58" ht="15.75" customHeight="1" x14ac:dyDescent="0.25">
      <c r="A10" s="16" t="s">
        <v>158</v>
      </c>
      <c r="B10" s="17" t="s">
        <v>28</v>
      </c>
      <c r="C10" s="18" t="s">
        <v>29</v>
      </c>
      <c r="D10" s="19">
        <v>2</v>
      </c>
      <c r="E10" s="20">
        <f t="shared" ref="E10:E52" si="0">IF(D10*14=0,"",D10*14)</f>
        <v>28</v>
      </c>
      <c r="F10" s="21"/>
      <c r="G10" s="20" t="str">
        <f t="shared" ref="G10:G52" si="1">IF(F10*14=0,"",F10*14)</f>
        <v/>
      </c>
      <c r="H10" s="22">
        <v>4</v>
      </c>
      <c r="I10" s="23" t="s">
        <v>30</v>
      </c>
      <c r="J10" s="19"/>
      <c r="K10" s="20" t="str">
        <f t="shared" ref="K10:K52" si="2">IF(J10*14=0,"",J10*14)</f>
        <v/>
      </c>
      <c r="L10" s="22"/>
      <c r="M10" s="20" t="str">
        <f t="shared" ref="M10:M52" si="3">IF(L10*14=0,"",L10*14)</f>
        <v/>
      </c>
      <c r="N10" s="22"/>
      <c r="O10" s="23"/>
      <c r="P10" s="19"/>
      <c r="Q10" s="20" t="str">
        <f t="shared" ref="Q10:Q52" si="4">IF(P10*14=0,"",P10*14)</f>
        <v/>
      </c>
      <c r="R10" s="21"/>
      <c r="S10" s="20" t="str">
        <f t="shared" ref="S10:S52" si="5">IF(R10*14=0,"",R10*14)</f>
        <v/>
      </c>
      <c r="T10" s="22"/>
      <c r="U10" s="23"/>
      <c r="V10" s="19"/>
      <c r="W10" s="20" t="str">
        <f t="shared" ref="W10:W52" si="6">IF(V10*14=0,"",V10*14)</f>
        <v/>
      </c>
      <c r="X10" s="21"/>
      <c r="Y10" s="20" t="str">
        <f t="shared" ref="Y10:Y52" si="7">IF(X10*14=0,"",X10*14)</f>
        <v/>
      </c>
      <c r="Z10" s="22"/>
      <c r="AA10" s="24"/>
      <c r="AB10" s="19"/>
      <c r="AC10" s="20" t="str">
        <f t="shared" ref="AC10:AC52" si="8">IF(AB10*14=0,"",AB10*14)</f>
        <v/>
      </c>
      <c r="AD10" s="22"/>
      <c r="AE10" s="20" t="str">
        <f t="shared" ref="AE10:AE52" si="9">IF(AD10*14=0,"",AD10*14)</f>
        <v/>
      </c>
      <c r="AF10" s="22"/>
      <c r="AG10" s="23"/>
      <c r="AH10" s="19"/>
      <c r="AI10" s="20" t="str">
        <f t="shared" ref="AI10:AI52" si="10">IF(AH10*14=0,"",AH10*14)</f>
        <v/>
      </c>
      <c r="AJ10" s="21"/>
      <c r="AK10" s="20" t="str">
        <f t="shared" ref="AK10:AK52" si="11">IF(AJ10*14=0,"",AJ10*14)</f>
        <v/>
      </c>
      <c r="AL10" s="22"/>
      <c r="AM10" s="25"/>
      <c r="AN10" s="26">
        <f t="shared" ref="AN10:AN52" si="12">IF(D10+J10+P10+V10+AB10+AH10=0,"",D10+J10+P10+V10+AB10+AH10)</f>
        <v>2</v>
      </c>
      <c r="AO10" s="27">
        <f t="shared" ref="AO10:AO52" si="13">IF((D10+J10+P10+V10+AB10+AH10)*14=0,"",(D10+J10+P10+V10+AB10+AH10)*14)</f>
        <v>28</v>
      </c>
      <c r="AP10" s="28" t="str">
        <f t="shared" ref="AP10:AP52" si="14">IF(F10+L10+R10+X10+AD10+AJ10=0,"",F10+L10+R10+X10+AD10+AJ10)</f>
        <v/>
      </c>
      <c r="AQ10" s="27" t="str">
        <f t="shared" ref="AQ10:AQ52" si="15">IF((L10+F10+R10+X10+AD10+AJ10)*14=0,"",(L10+F10+R10+X10+AD10+AJ10)*14)</f>
        <v/>
      </c>
      <c r="AR10" s="28">
        <f t="shared" ref="AR10:AR52" si="16">IF(N10+H10+T10+Z10+AF10+AL10=0,"",N10+H10+T10+Z10+AF10+AL10)</f>
        <v>4</v>
      </c>
      <c r="AS10" s="29">
        <f t="shared" ref="AS10:AS52" si="17">IF(D10+F10+L10+J10+P10+R10+V10+X10+AB10+AD10+AH10+AJ10=0,"",D10+F10+L10+J10+P10+R10+V10+X10+AB10+AD10+AH10+AJ10)</f>
        <v>2</v>
      </c>
      <c r="AT10" s="30"/>
      <c r="AU10" s="30" t="s">
        <v>31</v>
      </c>
      <c r="AV10" s="31" t="s">
        <v>32</v>
      </c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15.75" customHeight="1" x14ac:dyDescent="0.25">
      <c r="A11" s="16" t="s">
        <v>159</v>
      </c>
      <c r="B11" s="17" t="s">
        <v>28</v>
      </c>
      <c r="C11" s="18" t="s">
        <v>33</v>
      </c>
      <c r="D11" s="19">
        <v>2</v>
      </c>
      <c r="E11" s="20">
        <f t="shared" si="0"/>
        <v>28</v>
      </c>
      <c r="F11" s="21">
        <v>1</v>
      </c>
      <c r="G11" s="20">
        <f t="shared" si="1"/>
        <v>14</v>
      </c>
      <c r="H11" s="22">
        <v>5</v>
      </c>
      <c r="I11" s="23" t="s">
        <v>30</v>
      </c>
      <c r="J11" s="19"/>
      <c r="K11" s="20" t="str">
        <f t="shared" si="2"/>
        <v/>
      </c>
      <c r="L11" s="22"/>
      <c r="M11" s="20" t="str">
        <f t="shared" si="3"/>
        <v/>
      </c>
      <c r="N11" s="22"/>
      <c r="O11" s="23"/>
      <c r="P11" s="19"/>
      <c r="Q11" s="20" t="str">
        <f t="shared" si="4"/>
        <v/>
      </c>
      <c r="R11" s="21"/>
      <c r="S11" s="20" t="str">
        <f t="shared" si="5"/>
        <v/>
      </c>
      <c r="T11" s="22"/>
      <c r="U11" s="23"/>
      <c r="V11" s="19"/>
      <c r="W11" s="20" t="str">
        <f t="shared" si="6"/>
        <v/>
      </c>
      <c r="X11" s="21"/>
      <c r="Y11" s="20" t="str">
        <f t="shared" si="7"/>
        <v/>
      </c>
      <c r="Z11" s="22"/>
      <c r="AA11" s="24"/>
      <c r="AB11" s="19"/>
      <c r="AC11" s="20" t="str">
        <f t="shared" si="8"/>
        <v/>
      </c>
      <c r="AD11" s="22"/>
      <c r="AE11" s="20" t="str">
        <f t="shared" si="9"/>
        <v/>
      </c>
      <c r="AF11" s="22"/>
      <c r="AG11" s="23"/>
      <c r="AH11" s="19"/>
      <c r="AI11" s="20" t="str">
        <f t="shared" si="10"/>
        <v/>
      </c>
      <c r="AJ11" s="21"/>
      <c r="AK11" s="20" t="str">
        <f t="shared" si="11"/>
        <v/>
      </c>
      <c r="AL11" s="22"/>
      <c r="AM11" s="25"/>
      <c r="AN11" s="26">
        <f t="shared" si="12"/>
        <v>2</v>
      </c>
      <c r="AO11" s="27">
        <f t="shared" si="13"/>
        <v>28</v>
      </c>
      <c r="AP11" s="28">
        <f t="shared" si="14"/>
        <v>1</v>
      </c>
      <c r="AQ11" s="27">
        <f t="shared" si="15"/>
        <v>14</v>
      </c>
      <c r="AR11" s="28">
        <f t="shared" si="16"/>
        <v>5</v>
      </c>
      <c r="AS11" s="29">
        <f t="shared" si="17"/>
        <v>3</v>
      </c>
      <c r="AT11" s="30"/>
      <c r="AU11" s="30" t="s">
        <v>34</v>
      </c>
      <c r="AV11" s="31" t="s">
        <v>35</v>
      </c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5.75" customHeight="1" x14ac:dyDescent="0.25">
      <c r="A12" s="16" t="s">
        <v>160</v>
      </c>
      <c r="B12" s="17" t="s">
        <v>28</v>
      </c>
      <c r="C12" s="18" t="s">
        <v>36</v>
      </c>
      <c r="D12" s="19">
        <v>1</v>
      </c>
      <c r="E12" s="20">
        <f t="shared" si="0"/>
        <v>14</v>
      </c>
      <c r="F12" s="21">
        <v>1</v>
      </c>
      <c r="G12" s="20">
        <f t="shared" si="1"/>
        <v>14</v>
      </c>
      <c r="H12" s="32">
        <v>4</v>
      </c>
      <c r="I12" s="23" t="s">
        <v>37</v>
      </c>
      <c r="J12" s="19"/>
      <c r="K12" s="20" t="str">
        <f t="shared" si="2"/>
        <v/>
      </c>
      <c r="L12" s="22"/>
      <c r="M12" s="20" t="str">
        <f t="shared" si="3"/>
        <v/>
      </c>
      <c r="N12" s="22"/>
      <c r="O12" s="23"/>
      <c r="P12" s="19"/>
      <c r="Q12" s="20" t="str">
        <f t="shared" si="4"/>
        <v/>
      </c>
      <c r="R12" s="21"/>
      <c r="S12" s="20" t="str">
        <f t="shared" si="5"/>
        <v/>
      </c>
      <c r="T12" s="22"/>
      <c r="U12" s="23"/>
      <c r="V12" s="19"/>
      <c r="W12" s="20" t="str">
        <f t="shared" si="6"/>
        <v/>
      </c>
      <c r="X12" s="21"/>
      <c r="Y12" s="20" t="str">
        <f t="shared" si="7"/>
        <v/>
      </c>
      <c r="Z12" s="22"/>
      <c r="AA12" s="24"/>
      <c r="AB12" s="19"/>
      <c r="AC12" s="20" t="str">
        <f t="shared" si="8"/>
        <v/>
      </c>
      <c r="AD12" s="22"/>
      <c r="AE12" s="20" t="str">
        <f t="shared" si="9"/>
        <v/>
      </c>
      <c r="AF12" s="22"/>
      <c r="AG12" s="23"/>
      <c r="AH12" s="19"/>
      <c r="AI12" s="20" t="str">
        <f t="shared" si="10"/>
        <v/>
      </c>
      <c r="AJ12" s="21"/>
      <c r="AK12" s="20" t="str">
        <f t="shared" si="11"/>
        <v/>
      </c>
      <c r="AL12" s="22"/>
      <c r="AM12" s="25"/>
      <c r="AN12" s="26">
        <f t="shared" si="12"/>
        <v>1</v>
      </c>
      <c r="AO12" s="27">
        <f t="shared" si="13"/>
        <v>14</v>
      </c>
      <c r="AP12" s="28">
        <f t="shared" si="14"/>
        <v>1</v>
      </c>
      <c r="AQ12" s="27">
        <f t="shared" si="15"/>
        <v>14</v>
      </c>
      <c r="AR12" s="28">
        <f t="shared" si="16"/>
        <v>4</v>
      </c>
      <c r="AS12" s="29">
        <f t="shared" si="17"/>
        <v>2</v>
      </c>
      <c r="AT12" s="30"/>
      <c r="AU12" s="30" t="s">
        <v>38</v>
      </c>
      <c r="AV12" s="31" t="s">
        <v>39</v>
      </c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ht="15.75" customHeight="1" x14ac:dyDescent="0.25">
      <c r="A13" s="16" t="s">
        <v>40</v>
      </c>
      <c r="B13" s="17" t="s">
        <v>28</v>
      </c>
      <c r="C13" s="18" t="s">
        <v>41</v>
      </c>
      <c r="D13" s="19">
        <v>2</v>
      </c>
      <c r="E13" s="20">
        <f t="shared" si="0"/>
        <v>28</v>
      </c>
      <c r="F13" s="21"/>
      <c r="G13" s="20" t="str">
        <f t="shared" si="1"/>
        <v/>
      </c>
      <c r="H13" s="32">
        <v>4</v>
      </c>
      <c r="I13" s="23" t="s">
        <v>30</v>
      </c>
      <c r="J13" s="19"/>
      <c r="K13" s="20" t="str">
        <f t="shared" si="2"/>
        <v/>
      </c>
      <c r="L13" s="22"/>
      <c r="M13" s="20" t="str">
        <f t="shared" si="3"/>
        <v/>
      </c>
      <c r="N13" s="22"/>
      <c r="O13" s="23"/>
      <c r="P13" s="19"/>
      <c r="Q13" s="20" t="str">
        <f t="shared" si="4"/>
        <v/>
      </c>
      <c r="R13" s="21"/>
      <c r="S13" s="20" t="str">
        <f t="shared" si="5"/>
        <v/>
      </c>
      <c r="T13" s="22"/>
      <c r="U13" s="23"/>
      <c r="V13" s="19"/>
      <c r="W13" s="20" t="str">
        <f t="shared" si="6"/>
        <v/>
      </c>
      <c r="X13" s="21"/>
      <c r="Y13" s="20" t="str">
        <f t="shared" si="7"/>
        <v/>
      </c>
      <c r="Z13" s="22"/>
      <c r="AA13" s="24"/>
      <c r="AB13" s="19"/>
      <c r="AC13" s="20" t="str">
        <f t="shared" si="8"/>
        <v/>
      </c>
      <c r="AD13" s="22"/>
      <c r="AE13" s="20" t="str">
        <f t="shared" si="9"/>
        <v/>
      </c>
      <c r="AF13" s="22"/>
      <c r="AG13" s="23"/>
      <c r="AH13" s="19"/>
      <c r="AI13" s="20" t="str">
        <f t="shared" si="10"/>
        <v/>
      </c>
      <c r="AJ13" s="21"/>
      <c r="AK13" s="20" t="str">
        <f t="shared" si="11"/>
        <v/>
      </c>
      <c r="AL13" s="22"/>
      <c r="AM13" s="25"/>
      <c r="AN13" s="26">
        <f t="shared" si="12"/>
        <v>2</v>
      </c>
      <c r="AO13" s="27">
        <f t="shared" si="13"/>
        <v>28</v>
      </c>
      <c r="AP13" s="28" t="str">
        <f t="shared" si="14"/>
        <v/>
      </c>
      <c r="AQ13" s="27" t="str">
        <f t="shared" si="15"/>
        <v/>
      </c>
      <c r="AR13" s="28">
        <f t="shared" si="16"/>
        <v>4</v>
      </c>
      <c r="AS13" s="29">
        <f t="shared" si="17"/>
        <v>2</v>
      </c>
      <c r="AT13" s="30"/>
      <c r="AU13" s="30" t="s">
        <v>42</v>
      </c>
      <c r="AV13" s="31" t="s">
        <v>195</v>
      </c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ht="15.75" customHeight="1" x14ac:dyDescent="0.25">
      <c r="A14" s="16" t="s">
        <v>43</v>
      </c>
      <c r="B14" s="17" t="s">
        <v>28</v>
      </c>
      <c r="C14" s="18" t="s">
        <v>44</v>
      </c>
      <c r="D14" s="19">
        <v>1</v>
      </c>
      <c r="E14" s="20">
        <f t="shared" si="0"/>
        <v>14</v>
      </c>
      <c r="F14" s="21">
        <v>2</v>
      </c>
      <c r="G14" s="20">
        <f t="shared" si="1"/>
        <v>28</v>
      </c>
      <c r="H14" s="32">
        <v>4</v>
      </c>
      <c r="I14" s="23" t="s">
        <v>45</v>
      </c>
      <c r="J14" s="19"/>
      <c r="K14" s="20" t="str">
        <f t="shared" si="2"/>
        <v/>
      </c>
      <c r="L14" s="22"/>
      <c r="M14" s="20" t="str">
        <f t="shared" si="3"/>
        <v/>
      </c>
      <c r="N14" s="22"/>
      <c r="O14" s="23"/>
      <c r="P14" s="19"/>
      <c r="Q14" s="20" t="str">
        <f t="shared" si="4"/>
        <v/>
      </c>
      <c r="R14" s="21"/>
      <c r="S14" s="20" t="str">
        <f t="shared" si="5"/>
        <v/>
      </c>
      <c r="T14" s="22"/>
      <c r="U14" s="23"/>
      <c r="V14" s="19"/>
      <c r="W14" s="20" t="str">
        <f t="shared" si="6"/>
        <v/>
      </c>
      <c r="X14" s="21"/>
      <c r="Y14" s="20" t="str">
        <f t="shared" si="7"/>
        <v/>
      </c>
      <c r="Z14" s="22"/>
      <c r="AA14" s="24"/>
      <c r="AB14" s="19"/>
      <c r="AC14" s="20" t="str">
        <f t="shared" si="8"/>
        <v/>
      </c>
      <c r="AD14" s="22"/>
      <c r="AE14" s="20" t="str">
        <f t="shared" si="9"/>
        <v/>
      </c>
      <c r="AF14" s="22"/>
      <c r="AG14" s="23"/>
      <c r="AH14" s="19"/>
      <c r="AI14" s="20" t="str">
        <f t="shared" si="10"/>
        <v/>
      </c>
      <c r="AJ14" s="21"/>
      <c r="AK14" s="20" t="str">
        <f t="shared" si="11"/>
        <v/>
      </c>
      <c r="AL14" s="22"/>
      <c r="AM14" s="25"/>
      <c r="AN14" s="26">
        <f t="shared" si="12"/>
        <v>1</v>
      </c>
      <c r="AO14" s="27">
        <f t="shared" si="13"/>
        <v>14</v>
      </c>
      <c r="AP14" s="28">
        <f t="shared" si="14"/>
        <v>2</v>
      </c>
      <c r="AQ14" s="27">
        <f t="shared" si="15"/>
        <v>28</v>
      </c>
      <c r="AR14" s="28">
        <f t="shared" si="16"/>
        <v>4</v>
      </c>
      <c r="AS14" s="29">
        <f t="shared" si="17"/>
        <v>3</v>
      </c>
      <c r="AT14" s="30"/>
      <c r="AU14" s="30" t="s">
        <v>46</v>
      </c>
      <c r="AV14" s="31" t="s">
        <v>47</v>
      </c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s="140" customFormat="1" ht="15.75" customHeight="1" x14ac:dyDescent="0.25">
      <c r="A15" s="16" t="s">
        <v>57</v>
      </c>
      <c r="B15" s="17" t="s">
        <v>28</v>
      </c>
      <c r="C15" s="18" t="s">
        <v>58</v>
      </c>
      <c r="D15" s="35">
        <v>2</v>
      </c>
      <c r="E15" s="20">
        <f>IF(D15*14=0,"",D15*14)</f>
        <v>28</v>
      </c>
      <c r="F15" s="21"/>
      <c r="G15" s="20" t="str">
        <f>IF(F15*14=0,"",F15*14)</f>
        <v/>
      </c>
      <c r="H15" s="32">
        <v>4</v>
      </c>
      <c r="I15" s="36" t="s">
        <v>30</v>
      </c>
      <c r="J15" s="35"/>
      <c r="K15" s="20" t="str">
        <f>IF(J15*14=0,"",J15*14)</f>
        <v/>
      </c>
      <c r="L15" s="32"/>
      <c r="M15" s="20" t="str">
        <f>IF(L15*14=0,"",L15*14)</f>
        <v/>
      </c>
      <c r="N15" s="32"/>
      <c r="O15" s="36"/>
      <c r="P15" s="35"/>
      <c r="Q15" s="20" t="str">
        <f>IF(P15*14=0,"",P15*14)</f>
        <v/>
      </c>
      <c r="R15" s="21"/>
      <c r="S15" s="20" t="str">
        <f>IF(R15*14=0,"",R15*14)</f>
        <v/>
      </c>
      <c r="T15" s="32"/>
      <c r="U15" s="36"/>
      <c r="V15" s="35"/>
      <c r="W15" s="20" t="str">
        <f>IF(V15*14=0,"",V15*14)</f>
        <v/>
      </c>
      <c r="X15" s="21"/>
      <c r="Y15" s="20" t="str">
        <f>IF(X15*14=0,"",X15*14)</f>
        <v/>
      </c>
      <c r="Z15" s="32"/>
      <c r="AA15" s="24"/>
      <c r="AB15" s="35"/>
      <c r="AC15" s="20" t="str">
        <f>IF(AB15*14=0,"",AB15*14)</f>
        <v/>
      </c>
      <c r="AD15" s="32"/>
      <c r="AE15" s="20" t="str">
        <f>IF(AD15*14=0,"",AD15*14)</f>
        <v/>
      </c>
      <c r="AF15" s="32"/>
      <c r="AG15" s="36"/>
      <c r="AH15" s="35"/>
      <c r="AI15" s="20" t="str">
        <f>IF(AH15*14=0,"",AH15*14)</f>
        <v/>
      </c>
      <c r="AJ15" s="21"/>
      <c r="AK15" s="20" t="str">
        <f>IF(AJ15*14=0,"",AJ15*14)</f>
        <v/>
      </c>
      <c r="AL15" s="32"/>
      <c r="AM15" s="25"/>
      <c r="AN15" s="26">
        <f>IF(D15+J15+P15+V15+AB15+AH15=0,"",D15+J15+P15+V15+AB15+AH15)</f>
        <v>2</v>
      </c>
      <c r="AO15" s="27">
        <f>IF((D15+J15+P15+V15+AB15+AH15)*14=0,"",(D15+J15+P15+V15+AB15+AH15)*14)</f>
        <v>28</v>
      </c>
      <c r="AP15" s="28" t="str">
        <f>IF(F15+L15+R15+X15+AD15+AJ15=0,"",F15+L15+R15+X15+AD15+AJ15)</f>
        <v/>
      </c>
      <c r="AQ15" s="27" t="str">
        <f>IF((L15+F15+R15+X15+AD15+AJ15)*14=0,"",(L15+F15+R15+X15+AD15+AJ15)*14)</f>
        <v/>
      </c>
      <c r="AR15" s="28">
        <f>IF(N15+H15+T15+Z15+AF15+AL15=0,"",N15+H15+T15+Z15+AF15+AL15)</f>
        <v>4</v>
      </c>
      <c r="AS15" s="29">
        <f>IF(D15+F15+L15+J15+P15+R15+V15+X15+AB15+AD15+AH15+AJ15=0,"",D15+F15+L15+J15+P15+R15+V15+X15+AB15+AD15+AH15+AJ15)</f>
        <v>2</v>
      </c>
      <c r="AT15" s="30" t="s">
        <v>59</v>
      </c>
      <c r="AU15" s="30" t="s">
        <v>60</v>
      </c>
      <c r="AV15" s="33" t="s">
        <v>61</v>
      </c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s="140" customFormat="1" ht="15.75" customHeight="1" x14ac:dyDescent="0.25">
      <c r="A16" s="16" t="s">
        <v>161</v>
      </c>
      <c r="B16" s="17" t="s">
        <v>28</v>
      </c>
      <c r="C16" s="18" t="s">
        <v>48</v>
      </c>
      <c r="D16" s="35"/>
      <c r="E16" s="20" t="str">
        <f t="shared" si="0"/>
        <v/>
      </c>
      <c r="F16" s="21"/>
      <c r="G16" s="20" t="str">
        <f t="shared" si="1"/>
        <v/>
      </c>
      <c r="H16" s="32"/>
      <c r="I16" s="36"/>
      <c r="J16" s="35">
        <v>2</v>
      </c>
      <c r="K16" s="20">
        <f t="shared" si="2"/>
        <v>28</v>
      </c>
      <c r="L16" s="32"/>
      <c r="M16" s="20" t="str">
        <f t="shared" si="3"/>
        <v/>
      </c>
      <c r="N16" s="32">
        <v>4</v>
      </c>
      <c r="O16" s="36" t="s">
        <v>37</v>
      </c>
      <c r="P16" s="35"/>
      <c r="Q16" s="20" t="str">
        <f t="shared" si="4"/>
        <v/>
      </c>
      <c r="R16" s="21"/>
      <c r="S16" s="20" t="str">
        <f t="shared" si="5"/>
        <v/>
      </c>
      <c r="T16" s="32"/>
      <c r="U16" s="36"/>
      <c r="V16" s="35"/>
      <c r="W16" s="20" t="str">
        <f t="shared" si="6"/>
        <v/>
      </c>
      <c r="X16" s="21"/>
      <c r="Y16" s="20" t="str">
        <f t="shared" si="7"/>
        <v/>
      </c>
      <c r="Z16" s="32"/>
      <c r="AA16" s="24"/>
      <c r="AB16" s="35"/>
      <c r="AC16" s="20" t="str">
        <f t="shared" si="8"/>
        <v/>
      </c>
      <c r="AD16" s="32"/>
      <c r="AE16" s="20" t="str">
        <f t="shared" si="9"/>
        <v/>
      </c>
      <c r="AF16" s="32"/>
      <c r="AG16" s="36"/>
      <c r="AH16" s="35"/>
      <c r="AI16" s="20" t="str">
        <f t="shared" si="10"/>
        <v/>
      </c>
      <c r="AJ16" s="21"/>
      <c r="AK16" s="20" t="str">
        <f t="shared" si="11"/>
        <v/>
      </c>
      <c r="AL16" s="32"/>
      <c r="AM16" s="25"/>
      <c r="AN16" s="26">
        <f t="shared" si="12"/>
        <v>2</v>
      </c>
      <c r="AO16" s="27">
        <f t="shared" si="13"/>
        <v>28</v>
      </c>
      <c r="AP16" s="28" t="str">
        <f t="shared" si="14"/>
        <v/>
      </c>
      <c r="AQ16" s="27" t="str">
        <f t="shared" si="15"/>
        <v/>
      </c>
      <c r="AR16" s="28">
        <f t="shared" si="16"/>
        <v>4</v>
      </c>
      <c r="AS16" s="29">
        <f t="shared" si="17"/>
        <v>2</v>
      </c>
      <c r="AT16" s="30"/>
      <c r="AU16" s="30" t="s">
        <v>49</v>
      </c>
      <c r="AV16" s="33" t="s">
        <v>50</v>
      </c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s="140" customFormat="1" ht="15.75" customHeight="1" x14ac:dyDescent="0.25">
      <c r="A17" s="16" t="s">
        <v>51</v>
      </c>
      <c r="B17" s="17" t="s">
        <v>28</v>
      </c>
      <c r="C17" s="18" t="s">
        <v>52</v>
      </c>
      <c r="D17" s="35"/>
      <c r="E17" s="20" t="str">
        <f t="shared" si="0"/>
        <v/>
      </c>
      <c r="F17" s="21"/>
      <c r="G17" s="20" t="str">
        <f t="shared" si="1"/>
        <v/>
      </c>
      <c r="H17" s="32"/>
      <c r="I17" s="36"/>
      <c r="J17" s="35">
        <v>2</v>
      </c>
      <c r="K17" s="20">
        <f t="shared" si="2"/>
        <v>28</v>
      </c>
      <c r="L17" s="32"/>
      <c r="M17" s="20" t="str">
        <f t="shared" si="3"/>
        <v/>
      </c>
      <c r="N17" s="32">
        <v>4</v>
      </c>
      <c r="O17" s="36" t="s">
        <v>30</v>
      </c>
      <c r="P17" s="35"/>
      <c r="Q17" s="20" t="str">
        <f t="shared" si="4"/>
        <v/>
      </c>
      <c r="R17" s="21"/>
      <c r="S17" s="20" t="str">
        <f t="shared" si="5"/>
        <v/>
      </c>
      <c r="T17" s="32"/>
      <c r="U17" s="36"/>
      <c r="V17" s="35"/>
      <c r="W17" s="20" t="str">
        <f t="shared" si="6"/>
        <v/>
      </c>
      <c r="X17" s="21"/>
      <c r="Y17" s="20" t="str">
        <f t="shared" si="7"/>
        <v/>
      </c>
      <c r="Z17" s="32"/>
      <c r="AA17" s="24"/>
      <c r="AB17" s="35"/>
      <c r="AC17" s="20" t="str">
        <f t="shared" si="8"/>
        <v/>
      </c>
      <c r="AD17" s="32"/>
      <c r="AE17" s="20" t="str">
        <f t="shared" si="9"/>
        <v/>
      </c>
      <c r="AF17" s="32"/>
      <c r="AG17" s="36"/>
      <c r="AH17" s="35"/>
      <c r="AI17" s="20" t="str">
        <f t="shared" si="10"/>
        <v/>
      </c>
      <c r="AJ17" s="21"/>
      <c r="AK17" s="20" t="str">
        <f t="shared" si="11"/>
        <v/>
      </c>
      <c r="AL17" s="32"/>
      <c r="AM17" s="25"/>
      <c r="AN17" s="26">
        <f t="shared" si="12"/>
        <v>2</v>
      </c>
      <c r="AO17" s="27">
        <f t="shared" si="13"/>
        <v>28</v>
      </c>
      <c r="AP17" s="28" t="str">
        <f t="shared" si="14"/>
        <v/>
      </c>
      <c r="AQ17" s="27" t="str">
        <f t="shared" si="15"/>
        <v/>
      </c>
      <c r="AR17" s="28">
        <f t="shared" si="16"/>
        <v>4</v>
      </c>
      <c r="AS17" s="29">
        <f t="shared" si="17"/>
        <v>2</v>
      </c>
      <c r="AT17" s="30"/>
      <c r="AU17" s="30" t="s">
        <v>53</v>
      </c>
      <c r="AV17" s="33" t="s">
        <v>54</v>
      </c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s="140" customFormat="1" ht="15.75" customHeight="1" x14ac:dyDescent="0.25">
      <c r="A18" s="16" t="s">
        <v>162</v>
      </c>
      <c r="B18" s="17" t="s">
        <v>28</v>
      </c>
      <c r="C18" s="18" t="s">
        <v>55</v>
      </c>
      <c r="D18" s="35"/>
      <c r="E18" s="20" t="str">
        <f t="shared" si="0"/>
        <v/>
      </c>
      <c r="F18" s="21"/>
      <c r="G18" s="20" t="str">
        <f t="shared" si="1"/>
        <v/>
      </c>
      <c r="H18" s="32"/>
      <c r="I18" s="36"/>
      <c r="J18" s="35">
        <v>2</v>
      </c>
      <c r="K18" s="20">
        <f t="shared" si="2"/>
        <v>28</v>
      </c>
      <c r="L18" s="32">
        <v>1</v>
      </c>
      <c r="M18" s="20">
        <f t="shared" si="3"/>
        <v>14</v>
      </c>
      <c r="N18" s="32">
        <v>5</v>
      </c>
      <c r="O18" s="36" t="s">
        <v>30</v>
      </c>
      <c r="P18" s="35"/>
      <c r="Q18" s="20" t="str">
        <f t="shared" si="4"/>
        <v/>
      </c>
      <c r="R18" s="21"/>
      <c r="S18" s="20" t="str">
        <f t="shared" si="5"/>
        <v/>
      </c>
      <c r="T18" s="32"/>
      <c r="U18" s="36"/>
      <c r="V18" s="35"/>
      <c r="W18" s="20" t="str">
        <f t="shared" si="6"/>
        <v/>
      </c>
      <c r="X18" s="21"/>
      <c r="Y18" s="20" t="str">
        <f t="shared" si="7"/>
        <v/>
      </c>
      <c r="Z18" s="32"/>
      <c r="AA18" s="24"/>
      <c r="AB18" s="35"/>
      <c r="AC18" s="20" t="str">
        <f t="shared" si="8"/>
        <v/>
      </c>
      <c r="AD18" s="32"/>
      <c r="AE18" s="20" t="str">
        <f t="shared" si="9"/>
        <v/>
      </c>
      <c r="AF18" s="32"/>
      <c r="AG18" s="36"/>
      <c r="AH18" s="35"/>
      <c r="AI18" s="20" t="str">
        <f t="shared" si="10"/>
        <v/>
      </c>
      <c r="AJ18" s="21"/>
      <c r="AK18" s="20" t="str">
        <f t="shared" si="11"/>
        <v/>
      </c>
      <c r="AL18" s="32"/>
      <c r="AM18" s="25"/>
      <c r="AN18" s="26">
        <f t="shared" si="12"/>
        <v>2</v>
      </c>
      <c r="AO18" s="27">
        <f t="shared" si="13"/>
        <v>28</v>
      </c>
      <c r="AP18" s="28">
        <f t="shared" si="14"/>
        <v>1</v>
      </c>
      <c r="AQ18" s="27">
        <f t="shared" si="15"/>
        <v>14</v>
      </c>
      <c r="AR18" s="28">
        <f t="shared" si="16"/>
        <v>5</v>
      </c>
      <c r="AS18" s="29">
        <f t="shared" si="17"/>
        <v>3</v>
      </c>
      <c r="AT18" s="30"/>
      <c r="AU18" s="30" t="s">
        <v>34</v>
      </c>
      <c r="AV18" s="33" t="s">
        <v>56</v>
      </c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s="140" customFormat="1" ht="15.75" customHeight="1" x14ac:dyDescent="0.25">
      <c r="A19" s="16" t="s">
        <v>183</v>
      </c>
      <c r="B19" s="17" t="s">
        <v>28</v>
      </c>
      <c r="C19" s="18" t="s">
        <v>191</v>
      </c>
      <c r="D19" s="35"/>
      <c r="E19" s="20" t="str">
        <f>IF(D19*14=0,"",D19*14)</f>
        <v/>
      </c>
      <c r="F19" s="21"/>
      <c r="G19" s="20" t="str">
        <f>IF(F19*14=0,"",F19*14)</f>
        <v/>
      </c>
      <c r="H19" s="32"/>
      <c r="I19" s="36"/>
      <c r="J19" s="35">
        <v>1</v>
      </c>
      <c r="K19" s="20">
        <f>IF(J19*14=0,"",J19*14)</f>
        <v>14</v>
      </c>
      <c r="L19" s="32">
        <v>1</v>
      </c>
      <c r="M19" s="20">
        <f>IF(L19*14=0,"",L19*14)</f>
        <v>14</v>
      </c>
      <c r="N19" s="32">
        <v>5</v>
      </c>
      <c r="O19" s="36" t="s">
        <v>30</v>
      </c>
      <c r="P19" s="35"/>
      <c r="Q19" s="20" t="str">
        <f>IF(P19*14=0,"",P19*14)</f>
        <v/>
      </c>
      <c r="R19" s="21"/>
      <c r="S19" s="20" t="str">
        <f>IF(R19*14=0,"",R19*14)</f>
        <v/>
      </c>
      <c r="T19" s="32"/>
      <c r="U19" s="36"/>
      <c r="V19" s="35"/>
      <c r="W19" s="20" t="str">
        <f>IF(V19*14=0,"",V19*14)</f>
        <v/>
      </c>
      <c r="X19" s="21"/>
      <c r="Y19" s="20" t="str">
        <f>IF(X19*14=0,"",X19*14)</f>
        <v/>
      </c>
      <c r="Z19" s="32"/>
      <c r="AA19" s="24"/>
      <c r="AB19" s="35"/>
      <c r="AC19" s="20" t="str">
        <f>IF(AB19*14=0,"",AB19*14)</f>
        <v/>
      </c>
      <c r="AD19" s="32"/>
      <c r="AE19" s="20" t="str">
        <f>IF(AD19*14=0,"",AD19*14)</f>
        <v/>
      </c>
      <c r="AF19" s="32"/>
      <c r="AG19" s="36"/>
      <c r="AH19" s="35"/>
      <c r="AI19" s="20" t="str">
        <f>IF(AH19*14=0,"",AH19*14)</f>
        <v/>
      </c>
      <c r="AJ19" s="21"/>
      <c r="AK19" s="20" t="str">
        <f>IF(AJ19*14=0,"",AJ19*14)</f>
        <v/>
      </c>
      <c r="AL19" s="32"/>
      <c r="AM19" s="25"/>
      <c r="AN19" s="26">
        <f>IF(D19+J19+P19+V19+AB19+AH19=0,"",D19+J19+P19+V19+AB19+AH19)</f>
        <v>1</v>
      </c>
      <c r="AO19" s="27">
        <f>IF((D19+J19+P19+V19+AB19+AH19)*14=0,"",(D19+J19+P19+V19+AB19+AH19)*14)</f>
        <v>14</v>
      </c>
      <c r="AP19" s="28">
        <f>IF(F19+L19+R19+X19+AD19+AJ19=0,"",F19+L19+R19+X19+AD19+AJ19)</f>
        <v>1</v>
      </c>
      <c r="AQ19" s="27">
        <f>IF((L19+F19+R19+X19+AD19+AJ19)*14=0,"",(L19+F19+R19+X19+AD19+AJ19)*14)</f>
        <v>14</v>
      </c>
      <c r="AR19" s="28">
        <f>IF(N19+H19+T19+Z19+AF19+AL19=0,"",N19+H19+T19+Z19+AF19+AL19)</f>
        <v>5</v>
      </c>
      <c r="AS19" s="29">
        <f>IF(D19+F19+L19+J19+P19+R19+V19+X19+AB19+AD19+AH19+AJ19=0,"",D19+F19+L19+J19+P19+R19+V19+X19+AB19+AD19+AH19+AJ19)</f>
        <v>2</v>
      </c>
      <c r="AT19" s="30"/>
      <c r="AU19" s="30" t="s">
        <v>46</v>
      </c>
      <c r="AV19" s="33" t="s">
        <v>184</v>
      </c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s="140" customFormat="1" ht="15.75" customHeight="1" x14ac:dyDescent="0.25">
      <c r="A20" s="16" t="s">
        <v>62</v>
      </c>
      <c r="B20" s="17" t="s">
        <v>28</v>
      </c>
      <c r="C20" s="18" t="s">
        <v>63</v>
      </c>
      <c r="D20" s="35"/>
      <c r="E20" s="20" t="str">
        <f t="shared" si="0"/>
        <v/>
      </c>
      <c r="F20" s="21"/>
      <c r="G20" s="20" t="str">
        <f t="shared" si="1"/>
        <v/>
      </c>
      <c r="H20" s="32"/>
      <c r="I20" s="36"/>
      <c r="J20" s="35">
        <v>2</v>
      </c>
      <c r="K20" s="20">
        <f t="shared" si="2"/>
        <v>28</v>
      </c>
      <c r="L20" s="32"/>
      <c r="M20" s="20" t="str">
        <f t="shared" si="3"/>
        <v/>
      </c>
      <c r="N20" s="32">
        <v>4</v>
      </c>
      <c r="O20" s="36" t="s">
        <v>30</v>
      </c>
      <c r="P20" s="35"/>
      <c r="Q20" s="20" t="str">
        <f t="shared" si="4"/>
        <v/>
      </c>
      <c r="R20" s="21"/>
      <c r="S20" s="20" t="str">
        <f t="shared" si="5"/>
        <v/>
      </c>
      <c r="T20" s="32"/>
      <c r="U20" s="36"/>
      <c r="V20" s="35"/>
      <c r="W20" s="20" t="str">
        <f t="shared" si="6"/>
        <v/>
      </c>
      <c r="X20" s="21"/>
      <c r="Y20" s="20" t="str">
        <f t="shared" si="7"/>
        <v/>
      </c>
      <c r="Z20" s="32"/>
      <c r="AA20" s="24"/>
      <c r="AB20" s="35"/>
      <c r="AC20" s="20" t="str">
        <f t="shared" si="8"/>
        <v/>
      </c>
      <c r="AD20" s="32"/>
      <c r="AE20" s="20" t="str">
        <f t="shared" si="9"/>
        <v/>
      </c>
      <c r="AF20" s="32"/>
      <c r="AG20" s="36"/>
      <c r="AH20" s="35"/>
      <c r="AI20" s="20" t="str">
        <f t="shared" si="10"/>
        <v/>
      </c>
      <c r="AJ20" s="21"/>
      <c r="AK20" s="20" t="str">
        <f t="shared" si="11"/>
        <v/>
      </c>
      <c r="AL20" s="32"/>
      <c r="AM20" s="25"/>
      <c r="AN20" s="26">
        <f t="shared" si="12"/>
        <v>2</v>
      </c>
      <c r="AO20" s="27">
        <f t="shared" si="13"/>
        <v>28</v>
      </c>
      <c r="AP20" s="28" t="str">
        <f t="shared" si="14"/>
        <v/>
      </c>
      <c r="AQ20" s="27" t="str">
        <f t="shared" si="15"/>
        <v/>
      </c>
      <c r="AR20" s="28">
        <f t="shared" si="16"/>
        <v>4</v>
      </c>
      <c r="AS20" s="29">
        <f t="shared" si="17"/>
        <v>2</v>
      </c>
      <c r="AT20" s="30" t="s">
        <v>64</v>
      </c>
      <c r="AU20" s="30" t="s">
        <v>60</v>
      </c>
      <c r="AV20" s="33" t="s">
        <v>65</v>
      </c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s="140" customFormat="1" ht="15.75" customHeight="1" x14ac:dyDescent="0.25">
      <c r="A21" s="16" t="s">
        <v>163</v>
      </c>
      <c r="B21" s="17" t="s">
        <v>28</v>
      </c>
      <c r="C21" s="18" t="s">
        <v>66</v>
      </c>
      <c r="D21" s="35"/>
      <c r="E21" s="20" t="str">
        <f t="shared" si="0"/>
        <v/>
      </c>
      <c r="F21" s="21"/>
      <c r="G21" s="20" t="str">
        <f t="shared" si="1"/>
        <v/>
      </c>
      <c r="H21" s="32"/>
      <c r="I21" s="36"/>
      <c r="J21" s="35">
        <v>2</v>
      </c>
      <c r="K21" s="20">
        <f t="shared" si="2"/>
        <v>28</v>
      </c>
      <c r="L21" s="32"/>
      <c r="M21" s="20" t="str">
        <f t="shared" si="3"/>
        <v/>
      </c>
      <c r="N21" s="32">
        <v>4</v>
      </c>
      <c r="O21" s="36" t="s">
        <v>45</v>
      </c>
      <c r="P21" s="35"/>
      <c r="Q21" s="20" t="str">
        <f t="shared" si="4"/>
        <v/>
      </c>
      <c r="R21" s="21"/>
      <c r="S21" s="20" t="str">
        <f t="shared" si="5"/>
        <v/>
      </c>
      <c r="T21" s="32"/>
      <c r="U21" s="36"/>
      <c r="V21" s="35"/>
      <c r="W21" s="20" t="str">
        <f t="shared" si="6"/>
        <v/>
      </c>
      <c r="X21" s="21"/>
      <c r="Y21" s="20" t="str">
        <f t="shared" si="7"/>
        <v/>
      </c>
      <c r="Z21" s="32"/>
      <c r="AA21" s="24"/>
      <c r="AB21" s="35"/>
      <c r="AC21" s="20" t="str">
        <f t="shared" si="8"/>
        <v/>
      </c>
      <c r="AD21" s="32"/>
      <c r="AE21" s="20" t="str">
        <f t="shared" si="9"/>
        <v/>
      </c>
      <c r="AF21" s="32"/>
      <c r="AG21" s="36"/>
      <c r="AH21" s="35"/>
      <c r="AI21" s="20" t="str">
        <f t="shared" si="10"/>
        <v/>
      </c>
      <c r="AJ21" s="21"/>
      <c r="AK21" s="20" t="str">
        <f t="shared" si="11"/>
        <v/>
      </c>
      <c r="AL21" s="32"/>
      <c r="AM21" s="25"/>
      <c r="AN21" s="26">
        <f t="shared" si="12"/>
        <v>2</v>
      </c>
      <c r="AO21" s="27">
        <f t="shared" si="13"/>
        <v>28</v>
      </c>
      <c r="AP21" s="28" t="str">
        <f t="shared" si="14"/>
        <v/>
      </c>
      <c r="AQ21" s="27" t="str">
        <f t="shared" si="15"/>
        <v/>
      </c>
      <c r="AR21" s="28">
        <f t="shared" si="16"/>
        <v>4</v>
      </c>
      <c r="AS21" s="29">
        <f t="shared" si="17"/>
        <v>2</v>
      </c>
      <c r="AT21" s="30"/>
      <c r="AU21" s="30" t="s">
        <v>67</v>
      </c>
      <c r="AV21" s="33" t="s">
        <v>68</v>
      </c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s="140" customFormat="1" ht="15.75" customHeight="1" x14ac:dyDescent="0.25">
      <c r="A22" s="16" t="s">
        <v>164</v>
      </c>
      <c r="B22" s="17" t="s">
        <v>28</v>
      </c>
      <c r="C22" s="18" t="s">
        <v>69</v>
      </c>
      <c r="D22" s="35"/>
      <c r="E22" s="20" t="str">
        <f t="shared" si="0"/>
        <v/>
      </c>
      <c r="F22" s="21"/>
      <c r="G22" s="20" t="str">
        <f t="shared" si="1"/>
        <v/>
      </c>
      <c r="H22" s="32"/>
      <c r="I22" s="36"/>
      <c r="J22" s="35"/>
      <c r="K22" s="20" t="str">
        <f t="shared" si="2"/>
        <v/>
      </c>
      <c r="L22" s="32"/>
      <c r="M22" s="20" t="str">
        <f t="shared" si="3"/>
        <v/>
      </c>
      <c r="N22" s="32"/>
      <c r="O22" s="36"/>
      <c r="P22" s="35">
        <v>1</v>
      </c>
      <c r="Q22" s="20">
        <f t="shared" si="4"/>
        <v>14</v>
      </c>
      <c r="R22" s="21">
        <v>2</v>
      </c>
      <c r="S22" s="20">
        <f t="shared" si="5"/>
        <v>28</v>
      </c>
      <c r="T22" s="32">
        <v>5</v>
      </c>
      <c r="U22" s="36" t="s">
        <v>30</v>
      </c>
      <c r="V22" s="35"/>
      <c r="W22" s="20" t="str">
        <f t="shared" si="6"/>
        <v/>
      </c>
      <c r="X22" s="21"/>
      <c r="Y22" s="20" t="str">
        <f t="shared" si="7"/>
        <v/>
      </c>
      <c r="Z22" s="32"/>
      <c r="AA22" s="24"/>
      <c r="AB22" s="35"/>
      <c r="AC22" s="20" t="str">
        <f t="shared" si="8"/>
        <v/>
      </c>
      <c r="AD22" s="32"/>
      <c r="AE22" s="20" t="str">
        <f t="shared" si="9"/>
        <v/>
      </c>
      <c r="AF22" s="32"/>
      <c r="AG22" s="36"/>
      <c r="AH22" s="35"/>
      <c r="AI22" s="20" t="str">
        <f t="shared" si="10"/>
        <v/>
      </c>
      <c r="AJ22" s="21"/>
      <c r="AK22" s="20" t="str">
        <f t="shared" si="11"/>
        <v/>
      </c>
      <c r="AL22" s="32"/>
      <c r="AM22" s="25"/>
      <c r="AN22" s="26">
        <f t="shared" si="12"/>
        <v>1</v>
      </c>
      <c r="AO22" s="27">
        <f t="shared" si="13"/>
        <v>14</v>
      </c>
      <c r="AP22" s="28">
        <f t="shared" si="14"/>
        <v>2</v>
      </c>
      <c r="AQ22" s="27">
        <f t="shared" si="15"/>
        <v>28</v>
      </c>
      <c r="AR22" s="28">
        <f t="shared" si="16"/>
        <v>5</v>
      </c>
      <c r="AS22" s="29">
        <f t="shared" si="17"/>
        <v>3</v>
      </c>
      <c r="AT22" s="30" t="s">
        <v>70</v>
      </c>
      <c r="AU22" s="30" t="s">
        <v>71</v>
      </c>
      <c r="AV22" s="33" t="s">
        <v>72</v>
      </c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s="140" customFormat="1" ht="15.75" customHeight="1" x14ac:dyDescent="0.25">
      <c r="A23" s="16" t="s">
        <v>73</v>
      </c>
      <c r="B23" s="17" t="s">
        <v>28</v>
      </c>
      <c r="C23" s="18" t="s">
        <v>74</v>
      </c>
      <c r="D23" s="35"/>
      <c r="E23" s="20" t="str">
        <f t="shared" si="0"/>
        <v/>
      </c>
      <c r="F23" s="21"/>
      <c r="G23" s="20" t="str">
        <f t="shared" si="1"/>
        <v/>
      </c>
      <c r="H23" s="32"/>
      <c r="I23" s="36"/>
      <c r="J23" s="35"/>
      <c r="K23" s="20" t="str">
        <f t="shared" si="2"/>
        <v/>
      </c>
      <c r="L23" s="32"/>
      <c r="M23" s="20" t="str">
        <f t="shared" si="3"/>
        <v/>
      </c>
      <c r="N23" s="32"/>
      <c r="O23" s="36"/>
      <c r="P23" s="35">
        <v>2</v>
      </c>
      <c r="Q23" s="20">
        <f t="shared" si="4"/>
        <v>28</v>
      </c>
      <c r="R23" s="21"/>
      <c r="S23" s="20" t="str">
        <f t="shared" si="5"/>
        <v/>
      </c>
      <c r="T23" s="32">
        <v>4</v>
      </c>
      <c r="U23" s="36" t="s">
        <v>30</v>
      </c>
      <c r="V23" s="35"/>
      <c r="W23" s="20" t="str">
        <f t="shared" si="6"/>
        <v/>
      </c>
      <c r="X23" s="21"/>
      <c r="Y23" s="20" t="str">
        <f t="shared" si="7"/>
        <v/>
      </c>
      <c r="Z23" s="32"/>
      <c r="AA23" s="24"/>
      <c r="AB23" s="35"/>
      <c r="AC23" s="20" t="str">
        <f t="shared" si="8"/>
        <v/>
      </c>
      <c r="AD23" s="32"/>
      <c r="AE23" s="20" t="str">
        <f t="shared" si="9"/>
        <v/>
      </c>
      <c r="AF23" s="32"/>
      <c r="AG23" s="36"/>
      <c r="AH23" s="35"/>
      <c r="AI23" s="20" t="str">
        <f t="shared" si="10"/>
        <v/>
      </c>
      <c r="AJ23" s="21"/>
      <c r="AK23" s="20" t="str">
        <f t="shared" si="11"/>
        <v/>
      </c>
      <c r="AL23" s="32"/>
      <c r="AM23" s="25"/>
      <c r="AN23" s="26">
        <f t="shared" si="12"/>
        <v>2</v>
      </c>
      <c r="AO23" s="27">
        <f t="shared" si="13"/>
        <v>28</v>
      </c>
      <c r="AP23" s="28" t="str">
        <f t="shared" si="14"/>
        <v/>
      </c>
      <c r="AQ23" s="27" t="str">
        <f t="shared" si="15"/>
        <v/>
      </c>
      <c r="AR23" s="28">
        <f t="shared" si="16"/>
        <v>4</v>
      </c>
      <c r="AS23" s="29">
        <f t="shared" si="17"/>
        <v>2</v>
      </c>
      <c r="AT23" s="30"/>
      <c r="AU23" s="30" t="s">
        <v>42</v>
      </c>
      <c r="AV23" s="33" t="s">
        <v>75</v>
      </c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s="140" customFormat="1" ht="15.75" customHeight="1" x14ac:dyDescent="0.25">
      <c r="A24" s="16" t="s">
        <v>76</v>
      </c>
      <c r="B24" s="17" t="s">
        <v>28</v>
      </c>
      <c r="C24" s="18" t="s">
        <v>77</v>
      </c>
      <c r="D24" s="35"/>
      <c r="E24" s="20" t="str">
        <f t="shared" si="0"/>
        <v/>
      </c>
      <c r="F24" s="21"/>
      <c r="G24" s="20" t="str">
        <f t="shared" si="1"/>
        <v/>
      </c>
      <c r="H24" s="32"/>
      <c r="I24" s="36"/>
      <c r="J24" s="35"/>
      <c r="K24" s="20" t="str">
        <f t="shared" si="2"/>
        <v/>
      </c>
      <c r="L24" s="32"/>
      <c r="M24" s="20" t="str">
        <f t="shared" si="3"/>
        <v/>
      </c>
      <c r="N24" s="32"/>
      <c r="O24" s="36"/>
      <c r="P24" s="35">
        <v>2</v>
      </c>
      <c r="Q24" s="20">
        <f t="shared" si="4"/>
        <v>28</v>
      </c>
      <c r="R24" s="21"/>
      <c r="S24" s="20" t="str">
        <f t="shared" si="5"/>
        <v/>
      </c>
      <c r="T24" s="32">
        <v>4</v>
      </c>
      <c r="U24" s="36" t="s">
        <v>30</v>
      </c>
      <c r="V24" s="35"/>
      <c r="W24" s="20" t="str">
        <f t="shared" si="6"/>
        <v/>
      </c>
      <c r="X24" s="21"/>
      <c r="Y24" s="20" t="str">
        <f t="shared" si="7"/>
        <v/>
      </c>
      <c r="Z24" s="32"/>
      <c r="AA24" s="24"/>
      <c r="AB24" s="35"/>
      <c r="AC24" s="20" t="str">
        <f t="shared" si="8"/>
        <v/>
      </c>
      <c r="AD24" s="32"/>
      <c r="AE24" s="20" t="str">
        <f t="shared" si="9"/>
        <v/>
      </c>
      <c r="AF24" s="32"/>
      <c r="AG24" s="36"/>
      <c r="AH24" s="35"/>
      <c r="AI24" s="20" t="str">
        <f t="shared" si="10"/>
        <v/>
      </c>
      <c r="AJ24" s="21"/>
      <c r="AK24" s="20" t="str">
        <f t="shared" si="11"/>
        <v/>
      </c>
      <c r="AL24" s="32"/>
      <c r="AM24" s="25"/>
      <c r="AN24" s="26">
        <f t="shared" si="12"/>
        <v>2</v>
      </c>
      <c r="AO24" s="27">
        <f t="shared" si="13"/>
        <v>28</v>
      </c>
      <c r="AP24" s="28" t="str">
        <f t="shared" si="14"/>
        <v/>
      </c>
      <c r="AQ24" s="27" t="str">
        <f t="shared" si="15"/>
        <v/>
      </c>
      <c r="AR24" s="28">
        <f t="shared" si="16"/>
        <v>4</v>
      </c>
      <c r="AS24" s="29">
        <f t="shared" si="17"/>
        <v>2</v>
      </c>
      <c r="AT24" s="30" t="s">
        <v>64</v>
      </c>
      <c r="AU24" s="30" t="s">
        <v>60</v>
      </c>
      <c r="AV24" s="33" t="s">
        <v>78</v>
      </c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s="140" customFormat="1" ht="15.75" customHeight="1" x14ac:dyDescent="0.25">
      <c r="A25" s="16" t="s">
        <v>165</v>
      </c>
      <c r="B25" s="17" t="s">
        <v>28</v>
      </c>
      <c r="C25" s="18" t="s">
        <v>79</v>
      </c>
      <c r="D25" s="35"/>
      <c r="E25" s="20" t="str">
        <f t="shared" si="0"/>
        <v/>
      </c>
      <c r="F25" s="21"/>
      <c r="G25" s="20" t="str">
        <f t="shared" si="1"/>
        <v/>
      </c>
      <c r="H25" s="32"/>
      <c r="I25" s="36"/>
      <c r="J25" s="35"/>
      <c r="K25" s="20" t="str">
        <f t="shared" si="2"/>
        <v/>
      </c>
      <c r="L25" s="32"/>
      <c r="M25" s="20" t="str">
        <f t="shared" si="3"/>
        <v/>
      </c>
      <c r="N25" s="32"/>
      <c r="O25" s="36"/>
      <c r="P25" s="35">
        <v>1</v>
      </c>
      <c r="Q25" s="20">
        <f t="shared" si="4"/>
        <v>14</v>
      </c>
      <c r="R25" s="21">
        <v>2</v>
      </c>
      <c r="S25" s="20">
        <f t="shared" si="5"/>
        <v>28</v>
      </c>
      <c r="T25" s="32">
        <v>4</v>
      </c>
      <c r="U25" s="36" t="s">
        <v>37</v>
      </c>
      <c r="V25" s="35"/>
      <c r="W25" s="20" t="str">
        <f t="shared" si="6"/>
        <v/>
      </c>
      <c r="X25" s="21"/>
      <c r="Y25" s="20" t="str">
        <f t="shared" si="7"/>
        <v/>
      </c>
      <c r="Z25" s="32"/>
      <c r="AA25" s="24"/>
      <c r="AB25" s="35"/>
      <c r="AC25" s="20" t="str">
        <f t="shared" si="8"/>
        <v/>
      </c>
      <c r="AD25" s="32"/>
      <c r="AE25" s="20" t="str">
        <f t="shared" si="9"/>
        <v/>
      </c>
      <c r="AF25" s="32"/>
      <c r="AG25" s="36"/>
      <c r="AH25" s="35"/>
      <c r="AI25" s="20" t="str">
        <f t="shared" si="10"/>
        <v/>
      </c>
      <c r="AJ25" s="21"/>
      <c r="AK25" s="20" t="str">
        <f t="shared" si="11"/>
        <v/>
      </c>
      <c r="AL25" s="32"/>
      <c r="AM25" s="25"/>
      <c r="AN25" s="26">
        <f t="shared" si="12"/>
        <v>1</v>
      </c>
      <c r="AO25" s="27">
        <f t="shared" si="13"/>
        <v>14</v>
      </c>
      <c r="AP25" s="28">
        <f t="shared" si="14"/>
        <v>2</v>
      </c>
      <c r="AQ25" s="27">
        <f t="shared" si="15"/>
        <v>28</v>
      </c>
      <c r="AR25" s="28">
        <f t="shared" si="16"/>
        <v>4</v>
      </c>
      <c r="AS25" s="29">
        <f t="shared" si="17"/>
        <v>3</v>
      </c>
      <c r="AT25" s="30"/>
      <c r="AU25" s="30" t="s">
        <v>80</v>
      </c>
      <c r="AV25" s="33" t="s">
        <v>81</v>
      </c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s="140" customFormat="1" ht="15.75" customHeight="1" x14ac:dyDescent="0.25">
      <c r="A26" s="16" t="s">
        <v>82</v>
      </c>
      <c r="B26" s="17" t="s">
        <v>28</v>
      </c>
      <c r="C26" s="18" t="s">
        <v>83</v>
      </c>
      <c r="D26" s="35"/>
      <c r="E26" s="20" t="str">
        <f t="shared" si="0"/>
        <v/>
      </c>
      <c r="F26" s="21"/>
      <c r="G26" s="20" t="str">
        <f t="shared" si="1"/>
        <v/>
      </c>
      <c r="H26" s="32"/>
      <c r="I26" s="36"/>
      <c r="J26" s="35"/>
      <c r="K26" s="20" t="str">
        <f t="shared" si="2"/>
        <v/>
      </c>
      <c r="L26" s="32"/>
      <c r="M26" s="20" t="str">
        <f t="shared" si="3"/>
        <v/>
      </c>
      <c r="N26" s="32"/>
      <c r="O26" s="36"/>
      <c r="P26" s="35"/>
      <c r="Q26" s="20" t="str">
        <f t="shared" si="4"/>
        <v/>
      </c>
      <c r="R26" s="21">
        <v>2</v>
      </c>
      <c r="S26" s="20">
        <f t="shared" si="5"/>
        <v>28</v>
      </c>
      <c r="T26" s="32">
        <v>4</v>
      </c>
      <c r="U26" s="36" t="s">
        <v>45</v>
      </c>
      <c r="V26" s="35"/>
      <c r="W26" s="20" t="str">
        <f t="shared" si="6"/>
        <v/>
      </c>
      <c r="X26" s="21"/>
      <c r="Y26" s="20" t="str">
        <f t="shared" si="7"/>
        <v/>
      </c>
      <c r="Z26" s="32"/>
      <c r="AA26" s="24"/>
      <c r="AB26" s="35"/>
      <c r="AC26" s="20" t="str">
        <f t="shared" si="8"/>
        <v/>
      </c>
      <c r="AD26" s="32"/>
      <c r="AE26" s="20" t="str">
        <f t="shared" si="9"/>
        <v/>
      </c>
      <c r="AF26" s="32"/>
      <c r="AG26" s="36"/>
      <c r="AH26" s="35"/>
      <c r="AI26" s="20" t="str">
        <f t="shared" si="10"/>
        <v/>
      </c>
      <c r="AJ26" s="21"/>
      <c r="AK26" s="20" t="str">
        <f t="shared" si="11"/>
        <v/>
      </c>
      <c r="AL26" s="32"/>
      <c r="AM26" s="25"/>
      <c r="AN26" s="26" t="str">
        <f t="shared" si="12"/>
        <v/>
      </c>
      <c r="AO26" s="27" t="str">
        <f t="shared" si="13"/>
        <v/>
      </c>
      <c r="AP26" s="28">
        <f t="shared" si="14"/>
        <v>2</v>
      </c>
      <c r="AQ26" s="27">
        <f t="shared" si="15"/>
        <v>28</v>
      </c>
      <c r="AR26" s="28">
        <f t="shared" si="16"/>
        <v>4</v>
      </c>
      <c r="AS26" s="29">
        <f t="shared" si="17"/>
        <v>2</v>
      </c>
      <c r="AT26" s="30"/>
      <c r="AU26" s="30" t="s">
        <v>46</v>
      </c>
      <c r="AV26" s="33" t="s">
        <v>84</v>
      </c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s="140" customFormat="1" ht="15.75" customHeight="1" x14ac:dyDescent="0.25">
      <c r="A27" s="16" t="s">
        <v>85</v>
      </c>
      <c r="B27" s="17" t="s">
        <v>28</v>
      </c>
      <c r="C27" s="18" t="s">
        <v>86</v>
      </c>
      <c r="D27" s="35"/>
      <c r="E27" s="20" t="str">
        <f t="shared" si="0"/>
        <v/>
      </c>
      <c r="F27" s="21"/>
      <c r="G27" s="20" t="str">
        <f t="shared" si="1"/>
        <v/>
      </c>
      <c r="H27" s="32"/>
      <c r="I27" s="36"/>
      <c r="J27" s="35"/>
      <c r="K27" s="20" t="str">
        <f t="shared" si="2"/>
        <v/>
      </c>
      <c r="L27" s="32"/>
      <c r="M27" s="20" t="str">
        <f t="shared" si="3"/>
        <v/>
      </c>
      <c r="N27" s="32"/>
      <c r="O27" s="36"/>
      <c r="P27" s="35">
        <v>2</v>
      </c>
      <c r="Q27" s="20">
        <f t="shared" si="4"/>
        <v>28</v>
      </c>
      <c r="R27" s="21"/>
      <c r="S27" s="20" t="str">
        <f t="shared" si="5"/>
        <v/>
      </c>
      <c r="T27" s="32">
        <v>4</v>
      </c>
      <c r="U27" s="36" t="s">
        <v>37</v>
      </c>
      <c r="V27" s="35"/>
      <c r="W27" s="20" t="str">
        <f t="shared" si="6"/>
        <v/>
      </c>
      <c r="X27" s="21"/>
      <c r="Y27" s="20" t="str">
        <f t="shared" si="7"/>
        <v/>
      </c>
      <c r="Z27" s="32"/>
      <c r="AA27" s="24"/>
      <c r="AB27" s="35"/>
      <c r="AC27" s="20" t="str">
        <f t="shared" si="8"/>
        <v/>
      </c>
      <c r="AD27" s="32"/>
      <c r="AE27" s="20" t="str">
        <f t="shared" si="9"/>
        <v/>
      </c>
      <c r="AF27" s="32"/>
      <c r="AG27" s="36"/>
      <c r="AH27" s="35"/>
      <c r="AI27" s="20" t="str">
        <f t="shared" si="10"/>
        <v/>
      </c>
      <c r="AJ27" s="21"/>
      <c r="AK27" s="20" t="str">
        <f t="shared" si="11"/>
        <v/>
      </c>
      <c r="AL27" s="32"/>
      <c r="AM27" s="25"/>
      <c r="AN27" s="26">
        <f t="shared" si="12"/>
        <v>2</v>
      </c>
      <c r="AO27" s="27">
        <f t="shared" si="13"/>
        <v>28</v>
      </c>
      <c r="AP27" s="28" t="str">
        <f t="shared" si="14"/>
        <v/>
      </c>
      <c r="AQ27" s="27" t="str">
        <f t="shared" si="15"/>
        <v/>
      </c>
      <c r="AR27" s="28">
        <f t="shared" si="16"/>
        <v>4</v>
      </c>
      <c r="AS27" s="29">
        <f t="shared" si="17"/>
        <v>2</v>
      </c>
      <c r="AT27" s="30"/>
      <c r="AU27" s="30" t="s">
        <v>67</v>
      </c>
      <c r="AV27" s="33" t="s">
        <v>182</v>
      </c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s="140" customFormat="1" ht="15.75" customHeight="1" x14ac:dyDescent="0.25">
      <c r="A28" s="16" t="s">
        <v>166</v>
      </c>
      <c r="B28" s="17" t="s">
        <v>28</v>
      </c>
      <c r="C28" s="18" t="s">
        <v>87</v>
      </c>
      <c r="D28" s="35"/>
      <c r="E28" s="20" t="str">
        <f t="shared" si="0"/>
        <v/>
      </c>
      <c r="F28" s="21"/>
      <c r="G28" s="20" t="str">
        <f t="shared" si="1"/>
        <v/>
      </c>
      <c r="H28" s="32"/>
      <c r="I28" s="36"/>
      <c r="J28" s="35"/>
      <c r="K28" s="20" t="str">
        <f t="shared" si="2"/>
        <v/>
      </c>
      <c r="L28" s="32"/>
      <c r="M28" s="20" t="str">
        <f t="shared" si="3"/>
        <v/>
      </c>
      <c r="N28" s="32"/>
      <c r="O28" s="36"/>
      <c r="P28" s="35"/>
      <c r="Q28" s="20" t="str">
        <f t="shared" si="4"/>
        <v/>
      </c>
      <c r="R28" s="21"/>
      <c r="S28" s="20" t="str">
        <f t="shared" si="5"/>
        <v/>
      </c>
      <c r="T28" s="32"/>
      <c r="U28" s="36"/>
      <c r="V28" s="35">
        <v>2</v>
      </c>
      <c r="W28" s="20">
        <f t="shared" si="6"/>
        <v>28</v>
      </c>
      <c r="X28" s="21">
        <v>1</v>
      </c>
      <c r="Y28" s="20">
        <f t="shared" si="7"/>
        <v>14</v>
      </c>
      <c r="Z28" s="32">
        <v>5</v>
      </c>
      <c r="AA28" s="24" t="s">
        <v>37</v>
      </c>
      <c r="AB28" s="35"/>
      <c r="AC28" s="20" t="str">
        <f t="shared" si="8"/>
        <v/>
      </c>
      <c r="AD28" s="32"/>
      <c r="AE28" s="20" t="str">
        <f t="shared" si="9"/>
        <v/>
      </c>
      <c r="AF28" s="32"/>
      <c r="AG28" s="36"/>
      <c r="AH28" s="35"/>
      <c r="AI28" s="20" t="str">
        <f t="shared" si="10"/>
        <v/>
      </c>
      <c r="AJ28" s="21"/>
      <c r="AK28" s="20" t="str">
        <f t="shared" si="11"/>
        <v/>
      </c>
      <c r="AL28" s="32"/>
      <c r="AM28" s="25"/>
      <c r="AN28" s="26">
        <f t="shared" si="12"/>
        <v>2</v>
      </c>
      <c r="AO28" s="27">
        <f t="shared" si="13"/>
        <v>28</v>
      </c>
      <c r="AP28" s="28">
        <f t="shared" si="14"/>
        <v>1</v>
      </c>
      <c r="AQ28" s="27">
        <f t="shared" si="15"/>
        <v>14</v>
      </c>
      <c r="AR28" s="28">
        <f t="shared" si="16"/>
        <v>5</v>
      </c>
      <c r="AS28" s="29">
        <f t="shared" si="17"/>
        <v>3</v>
      </c>
      <c r="AT28" s="30"/>
      <c r="AU28" s="30" t="s">
        <v>38</v>
      </c>
      <c r="AV28" s="33" t="s">
        <v>88</v>
      </c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s="140" customFormat="1" ht="15.75" customHeight="1" x14ac:dyDescent="0.25">
      <c r="A29" s="16" t="s">
        <v>167</v>
      </c>
      <c r="B29" s="17" t="s">
        <v>28</v>
      </c>
      <c r="C29" s="18" t="s">
        <v>89</v>
      </c>
      <c r="D29" s="35"/>
      <c r="E29" s="20" t="str">
        <f t="shared" si="0"/>
        <v/>
      </c>
      <c r="F29" s="21"/>
      <c r="G29" s="20" t="str">
        <f t="shared" si="1"/>
        <v/>
      </c>
      <c r="H29" s="32"/>
      <c r="I29" s="36"/>
      <c r="J29" s="35"/>
      <c r="K29" s="20" t="str">
        <f t="shared" si="2"/>
        <v/>
      </c>
      <c r="L29" s="32"/>
      <c r="M29" s="20" t="str">
        <f t="shared" si="3"/>
        <v/>
      </c>
      <c r="N29" s="32"/>
      <c r="O29" s="36"/>
      <c r="P29" s="35"/>
      <c r="Q29" s="20" t="str">
        <f t="shared" si="4"/>
        <v/>
      </c>
      <c r="R29" s="21"/>
      <c r="S29" s="20" t="str">
        <f t="shared" si="5"/>
        <v/>
      </c>
      <c r="T29" s="32"/>
      <c r="U29" s="36"/>
      <c r="V29" s="35"/>
      <c r="W29" s="20" t="str">
        <f t="shared" si="6"/>
        <v/>
      </c>
      <c r="X29" s="21">
        <v>2</v>
      </c>
      <c r="Y29" s="20">
        <f t="shared" si="7"/>
        <v>28</v>
      </c>
      <c r="Z29" s="32">
        <v>4</v>
      </c>
      <c r="AA29" s="24" t="s">
        <v>45</v>
      </c>
      <c r="AB29" s="35"/>
      <c r="AC29" s="20" t="str">
        <f t="shared" si="8"/>
        <v/>
      </c>
      <c r="AD29" s="32"/>
      <c r="AE29" s="20" t="str">
        <f t="shared" si="9"/>
        <v/>
      </c>
      <c r="AF29" s="32"/>
      <c r="AG29" s="36"/>
      <c r="AH29" s="35"/>
      <c r="AI29" s="20" t="str">
        <f t="shared" si="10"/>
        <v/>
      </c>
      <c r="AJ29" s="21"/>
      <c r="AK29" s="20" t="str">
        <f t="shared" si="11"/>
        <v/>
      </c>
      <c r="AL29" s="32"/>
      <c r="AM29" s="25"/>
      <c r="AN29" s="26" t="str">
        <f t="shared" si="12"/>
        <v/>
      </c>
      <c r="AO29" s="27" t="str">
        <f t="shared" si="13"/>
        <v/>
      </c>
      <c r="AP29" s="28">
        <f t="shared" si="14"/>
        <v>2</v>
      </c>
      <c r="AQ29" s="27">
        <f t="shared" si="15"/>
        <v>28</v>
      </c>
      <c r="AR29" s="28">
        <f t="shared" si="16"/>
        <v>4</v>
      </c>
      <c r="AS29" s="29">
        <f t="shared" si="17"/>
        <v>2</v>
      </c>
      <c r="AT29" s="30"/>
      <c r="AU29" s="30" t="s">
        <v>90</v>
      </c>
      <c r="AV29" s="33" t="s">
        <v>91</v>
      </c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s="140" customFormat="1" ht="15.75" customHeight="1" x14ac:dyDescent="0.25">
      <c r="A30" s="16" t="s">
        <v>168</v>
      </c>
      <c r="B30" s="17" t="s">
        <v>28</v>
      </c>
      <c r="C30" s="18" t="s">
        <v>192</v>
      </c>
      <c r="D30" s="35"/>
      <c r="E30" s="20" t="str">
        <f t="shared" si="0"/>
        <v/>
      </c>
      <c r="F30" s="21"/>
      <c r="G30" s="20" t="str">
        <f t="shared" si="1"/>
        <v/>
      </c>
      <c r="H30" s="32"/>
      <c r="I30" s="36"/>
      <c r="J30" s="35"/>
      <c r="K30" s="20" t="str">
        <f t="shared" si="2"/>
        <v/>
      </c>
      <c r="L30" s="32"/>
      <c r="M30" s="20" t="str">
        <f t="shared" si="3"/>
        <v/>
      </c>
      <c r="N30" s="32"/>
      <c r="O30" s="36"/>
      <c r="P30" s="35"/>
      <c r="Q30" s="20" t="str">
        <f t="shared" si="4"/>
        <v/>
      </c>
      <c r="R30" s="21"/>
      <c r="S30" s="20" t="str">
        <f t="shared" si="5"/>
        <v/>
      </c>
      <c r="T30" s="32"/>
      <c r="U30" s="36"/>
      <c r="V30" s="35">
        <v>2</v>
      </c>
      <c r="W30" s="20">
        <f t="shared" si="6"/>
        <v>28</v>
      </c>
      <c r="X30" s="21">
        <v>1</v>
      </c>
      <c r="Y30" s="20">
        <f t="shared" si="7"/>
        <v>14</v>
      </c>
      <c r="Z30" s="32">
        <v>5</v>
      </c>
      <c r="AA30" s="24" t="s">
        <v>30</v>
      </c>
      <c r="AB30" s="35"/>
      <c r="AC30" s="20" t="str">
        <f t="shared" si="8"/>
        <v/>
      </c>
      <c r="AD30" s="32"/>
      <c r="AE30" s="20" t="str">
        <f t="shared" si="9"/>
        <v/>
      </c>
      <c r="AF30" s="32"/>
      <c r="AG30" s="36"/>
      <c r="AH30" s="35"/>
      <c r="AI30" s="20" t="str">
        <f t="shared" si="10"/>
        <v/>
      </c>
      <c r="AJ30" s="21"/>
      <c r="AK30" s="20" t="str">
        <f t="shared" si="11"/>
        <v/>
      </c>
      <c r="AL30" s="32"/>
      <c r="AM30" s="25"/>
      <c r="AN30" s="26">
        <f t="shared" si="12"/>
        <v>2</v>
      </c>
      <c r="AO30" s="27">
        <f t="shared" si="13"/>
        <v>28</v>
      </c>
      <c r="AP30" s="28">
        <f t="shared" si="14"/>
        <v>1</v>
      </c>
      <c r="AQ30" s="27">
        <f t="shared" si="15"/>
        <v>14</v>
      </c>
      <c r="AR30" s="28">
        <f t="shared" si="16"/>
        <v>5</v>
      </c>
      <c r="AS30" s="29">
        <f t="shared" si="17"/>
        <v>3</v>
      </c>
      <c r="AT30" s="30"/>
      <c r="AU30" s="30" t="s">
        <v>92</v>
      </c>
      <c r="AV30" s="33" t="s">
        <v>93</v>
      </c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s="140" customFormat="1" ht="15.75" customHeight="1" x14ac:dyDescent="0.25">
      <c r="A31" s="16" t="s">
        <v>169</v>
      </c>
      <c r="B31" s="17" t="s">
        <v>28</v>
      </c>
      <c r="C31" s="18" t="s">
        <v>94</v>
      </c>
      <c r="D31" s="35"/>
      <c r="E31" s="20" t="str">
        <f t="shared" si="0"/>
        <v/>
      </c>
      <c r="F31" s="21"/>
      <c r="G31" s="20" t="str">
        <f t="shared" si="1"/>
        <v/>
      </c>
      <c r="H31" s="32"/>
      <c r="I31" s="36"/>
      <c r="J31" s="35"/>
      <c r="K31" s="20" t="str">
        <f t="shared" si="2"/>
        <v/>
      </c>
      <c r="L31" s="32"/>
      <c r="M31" s="20" t="str">
        <f t="shared" si="3"/>
        <v/>
      </c>
      <c r="N31" s="32"/>
      <c r="O31" s="36"/>
      <c r="P31" s="35"/>
      <c r="Q31" s="20" t="str">
        <f t="shared" si="4"/>
        <v/>
      </c>
      <c r="R31" s="21"/>
      <c r="S31" s="20" t="str">
        <f t="shared" si="5"/>
        <v/>
      </c>
      <c r="T31" s="32"/>
      <c r="U31" s="36"/>
      <c r="V31" s="35">
        <v>2</v>
      </c>
      <c r="W31" s="20">
        <f t="shared" si="6"/>
        <v>28</v>
      </c>
      <c r="X31" s="21">
        <v>1</v>
      </c>
      <c r="Y31" s="20">
        <f t="shared" si="7"/>
        <v>14</v>
      </c>
      <c r="Z31" s="32">
        <v>5</v>
      </c>
      <c r="AA31" s="24" t="s">
        <v>30</v>
      </c>
      <c r="AB31" s="35"/>
      <c r="AC31" s="20" t="str">
        <f t="shared" si="8"/>
        <v/>
      </c>
      <c r="AD31" s="32"/>
      <c r="AE31" s="20" t="str">
        <f t="shared" si="9"/>
        <v/>
      </c>
      <c r="AF31" s="32"/>
      <c r="AG31" s="36"/>
      <c r="AH31" s="35"/>
      <c r="AI31" s="20" t="str">
        <f t="shared" si="10"/>
        <v/>
      </c>
      <c r="AJ31" s="21"/>
      <c r="AK31" s="20" t="str">
        <f t="shared" si="11"/>
        <v/>
      </c>
      <c r="AL31" s="32"/>
      <c r="AM31" s="25"/>
      <c r="AN31" s="26">
        <f t="shared" si="12"/>
        <v>2</v>
      </c>
      <c r="AO31" s="27">
        <f t="shared" si="13"/>
        <v>28</v>
      </c>
      <c r="AP31" s="28">
        <f t="shared" si="14"/>
        <v>1</v>
      </c>
      <c r="AQ31" s="27">
        <f t="shared" si="15"/>
        <v>14</v>
      </c>
      <c r="AR31" s="28">
        <f t="shared" si="16"/>
        <v>5</v>
      </c>
      <c r="AS31" s="29">
        <f t="shared" si="17"/>
        <v>3</v>
      </c>
      <c r="AT31" s="30"/>
      <c r="AU31" s="30" t="s">
        <v>95</v>
      </c>
      <c r="AV31" s="33" t="s">
        <v>96</v>
      </c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s="140" customFormat="1" ht="15.75" customHeight="1" x14ac:dyDescent="0.25">
      <c r="A32" s="16" t="s">
        <v>170</v>
      </c>
      <c r="B32" s="17" t="s">
        <v>28</v>
      </c>
      <c r="C32" s="18" t="s">
        <v>97</v>
      </c>
      <c r="D32" s="35"/>
      <c r="E32" s="20" t="str">
        <f t="shared" si="0"/>
        <v/>
      </c>
      <c r="F32" s="21"/>
      <c r="G32" s="20" t="str">
        <f t="shared" si="1"/>
        <v/>
      </c>
      <c r="H32" s="32"/>
      <c r="I32" s="36"/>
      <c r="J32" s="35"/>
      <c r="K32" s="20" t="str">
        <f t="shared" si="2"/>
        <v/>
      </c>
      <c r="L32" s="32"/>
      <c r="M32" s="20" t="str">
        <f t="shared" si="3"/>
        <v/>
      </c>
      <c r="N32" s="32"/>
      <c r="O32" s="36"/>
      <c r="P32" s="35"/>
      <c r="Q32" s="20" t="str">
        <f t="shared" si="4"/>
        <v/>
      </c>
      <c r="R32" s="21"/>
      <c r="S32" s="20" t="str">
        <f t="shared" si="5"/>
        <v/>
      </c>
      <c r="T32" s="32"/>
      <c r="U32" s="36"/>
      <c r="V32" s="35"/>
      <c r="W32" s="20" t="str">
        <f t="shared" si="6"/>
        <v/>
      </c>
      <c r="X32" s="21">
        <v>2</v>
      </c>
      <c r="Y32" s="20">
        <f t="shared" si="7"/>
        <v>28</v>
      </c>
      <c r="Z32" s="32">
        <v>3</v>
      </c>
      <c r="AA32" s="24" t="s">
        <v>45</v>
      </c>
      <c r="AB32" s="35"/>
      <c r="AC32" s="20" t="str">
        <f t="shared" si="8"/>
        <v/>
      </c>
      <c r="AD32" s="32"/>
      <c r="AE32" s="20" t="str">
        <f t="shared" si="9"/>
        <v/>
      </c>
      <c r="AF32" s="32"/>
      <c r="AG32" s="36"/>
      <c r="AH32" s="35"/>
      <c r="AI32" s="20" t="str">
        <f t="shared" si="10"/>
        <v/>
      </c>
      <c r="AJ32" s="21"/>
      <c r="AK32" s="20" t="str">
        <f t="shared" si="11"/>
        <v/>
      </c>
      <c r="AL32" s="32"/>
      <c r="AM32" s="25"/>
      <c r="AN32" s="26" t="str">
        <f t="shared" si="12"/>
        <v/>
      </c>
      <c r="AO32" s="27" t="str">
        <f t="shared" si="13"/>
        <v/>
      </c>
      <c r="AP32" s="28">
        <f t="shared" si="14"/>
        <v>2</v>
      </c>
      <c r="AQ32" s="27">
        <f t="shared" si="15"/>
        <v>28</v>
      </c>
      <c r="AR32" s="28">
        <f t="shared" si="16"/>
        <v>3</v>
      </c>
      <c r="AS32" s="29">
        <f t="shared" si="17"/>
        <v>2</v>
      </c>
      <c r="AT32" s="30"/>
      <c r="AU32" s="30" t="s">
        <v>53</v>
      </c>
      <c r="AV32" s="33" t="s">
        <v>98</v>
      </c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s="140" customFormat="1" ht="15.75" customHeight="1" x14ac:dyDescent="0.25">
      <c r="A33" s="16" t="s">
        <v>171</v>
      </c>
      <c r="B33" s="17" t="s">
        <v>28</v>
      </c>
      <c r="C33" s="18" t="s">
        <v>189</v>
      </c>
      <c r="D33" s="35"/>
      <c r="E33" s="20" t="str">
        <f t="shared" si="0"/>
        <v/>
      </c>
      <c r="F33" s="21"/>
      <c r="G33" s="20" t="str">
        <f t="shared" si="1"/>
        <v/>
      </c>
      <c r="H33" s="32"/>
      <c r="I33" s="36"/>
      <c r="J33" s="35"/>
      <c r="K33" s="20" t="str">
        <f t="shared" si="2"/>
        <v/>
      </c>
      <c r="L33" s="32"/>
      <c r="M33" s="20" t="str">
        <f t="shared" si="3"/>
        <v/>
      </c>
      <c r="N33" s="32"/>
      <c r="O33" s="36"/>
      <c r="P33" s="35"/>
      <c r="Q33" s="20" t="str">
        <f t="shared" si="4"/>
        <v/>
      </c>
      <c r="R33" s="21"/>
      <c r="S33" s="20" t="str">
        <f t="shared" si="5"/>
        <v/>
      </c>
      <c r="T33" s="32"/>
      <c r="U33" s="36"/>
      <c r="V33" s="35"/>
      <c r="W33" s="20" t="str">
        <f t="shared" si="6"/>
        <v/>
      </c>
      <c r="X33" s="21">
        <v>2</v>
      </c>
      <c r="Y33" s="20">
        <f t="shared" si="7"/>
        <v>28</v>
      </c>
      <c r="Z33" s="32">
        <v>3</v>
      </c>
      <c r="AA33" s="24" t="s">
        <v>45</v>
      </c>
      <c r="AB33" s="35"/>
      <c r="AC33" s="20" t="str">
        <f t="shared" si="8"/>
        <v/>
      </c>
      <c r="AD33" s="32"/>
      <c r="AE33" s="20" t="str">
        <f t="shared" si="9"/>
        <v/>
      </c>
      <c r="AF33" s="32"/>
      <c r="AG33" s="36"/>
      <c r="AH33" s="35"/>
      <c r="AI33" s="20" t="str">
        <f t="shared" si="10"/>
        <v/>
      </c>
      <c r="AJ33" s="21"/>
      <c r="AK33" s="20" t="str">
        <f t="shared" si="11"/>
        <v/>
      </c>
      <c r="AL33" s="32"/>
      <c r="AM33" s="25"/>
      <c r="AN33" s="26" t="str">
        <f t="shared" si="12"/>
        <v/>
      </c>
      <c r="AO33" s="27" t="str">
        <f t="shared" si="13"/>
        <v/>
      </c>
      <c r="AP33" s="28">
        <f t="shared" si="14"/>
        <v>2</v>
      </c>
      <c r="AQ33" s="27">
        <f t="shared" si="15"/>
        <v>28</v>
      </c>
      <c r="AR33" s="28">
        <f t="shared" si="16"/>
        <v>3</v>
      </c>
      <c r="AS33" s="29">
        <f t="shared" si="17"/>
        <v>2</v>
      </c>
      <c r="AT33" s="30"/>
      <c r="AU33" s="30" t="s">
        <v>80</v>
      </c>
      <c r="AV33" s="33" t="s">
        <v>99</v>
      </c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s="140" customFormat="1" ht="15.75" customHeight="1" x14ac:dyDescent="0.25">
      <c r="A34" s="16" t="s">
        <v>172</v>
      </c>
      <c r="B34" s="17" t="s">
        <v>28</v>
      </c>
      <c r="C34" s="18" t="s">
        <v>190</v>
      </c>
      <c r="D34" s="35"/>
      <c r="E34" s="20" t="str">
        <f t="shared" si="0"/>
        <v/>
      </c>
      <c r="F34" s="21"/>
      <c r="G34" s="20" t="str">
        <f t="shared" si="1"/>
        <v/>
      </c>
      <c r="H34" s="32"/>
      <c r="I34" s="36"/>
      <c r="J34" s="35"/>
      <c r="K34" s="20" t="str">
        <f t="shared" si="2"/>
        <v/>
      </c>
      <c r="L34" s="32"/>
      <c r="M34" s="20" t="str">
        <f t="shared" si="3"/>
        <v/>
      </c>
      <c r="N34" s="32"/>
      <c r="O34" s="36"/>
      <c r="P34" s="35"/>
      <c r="Q34" s="20" t="str">
        <f t="shared" si="4"/>
        <v/>
      </c>
      <c r="R34" s="21"/>
      <c r="S34" s="20" t="str">
        <f t="shared" si="5"/>
        <v/>
      </c>
      <c r="T34" s="32"/>
      <c r="U34" s="36"/>
      <c r="V34" s="35"/>
      <c r="W34" s="20" t="str">
        <f t="shared" si="6"/>
        <v/>
      </c>
      <c r="X34" s="21">
        <v>2</v>
      </c>
      <c r="Y34" s="20">
        <f t="shared" si="7"/>
        <v>28</v>
      </c>
      <c r="Z34" s="32">
        <v>3</v>
      </c>
      <c r="AA34" s="24" t="s">
        <v>45</v>
      </c>
      <c r="AB34" s="35"/>
      <c r="AC34" s="20" t="str">
        <f t="shared" si="8"/>
        <v/>
      </c>
      <c r="AD34" s="32"/>
      <c r="AE34" s="20" t="str">
        <f t="shared" si="9"/>
        <v/>
      </c>
      <c r="AF34" s="32"/>
      <c r="AG34" s="36"/>
      <c r="AH34" s="35"/>
      <c r="AI34" s="20" t="str">
        <f t="shared" si="10"/>
        <v/>
      </c>
      <c r="AJ34" s="21"/>
      <c r="AK34" s="20" t="str">
        <f t="shared" si="11"/>
        <v/>
      </c>
      <c r="AL34" s="32"/>
      <c r="AM34" s="25"/>
      <c r="AN34" s="26" t="str">
        <f t="shared" si="12"/>
        <v/>
      </c>
      <c r="AO34" s="27" t="str">
        <f t="shared" si="13"/>
        <v/>
      </c>
      <c r="AP34" s="28">
        <f t="shared" si="14"/>
        <v>2</v>
      </c>
      <c r="AQ34" s="27">
        <f t="shared" si="15"/>
        <v>28</v>
      </c>
      <c r="AR34" s="28">
        <f t="shared" si="16"/>
        <v>3</v>
      </c>
      <c r="AS34" s="29">
        <f t="shared" si="17"/>
        <v>2</v>
      </c>
      <c r="AT34" s="30"/>
      <c r="AU34" s="30" t="s">
        <v>31</v>
      </c>
      <c r="AV34" s="33" t="s">
        <v>100</v>
      </c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s="140" customFormat="1" ht="15.75" customHeight="1" x14ac:dyDescent="0.25">
      <c r="A35" s="16" t="s">
        <v>173</v>
      </c>
      <c r="B35" s="17" t="s">
        <v>28</v>
      </c>
      <c r="C35" s="18" t="s">
        <v>101</v>
      </c>
      <c r="D35" s="35"/>
      <c r="E35" s="20" t="str">
        <f t="shared" si="0"/>
        <v/>
      </c>
      <c r="F35" s="21"/>
      <c r="G35" s="20" t="str">
        <f t="shared" si="1"/>
        <v/>
      </c>
      <c r="H35" s="32"/>
      <c r="I35" s="36"/>
      <c r="J35" s="35"/>
      <c r="K35" s="20" t="str">
        <f t="shared" si="2"/>
        <v/>
      </c>
      <c r="L35" s="32"/>
      <c r="M35" s="20" t="str">
        <f t="shared" si="3"/>
        <v/>
      </c>
      <c r="N35" s="32"/>
      <c r="O35" s="36"/>
      <c r="P35" s="35"/>
      <c r="Q35" s="20" t="str">
        <f t="shared" si="4"/>
        <v/>
      </c>
      <c r="R35" s="21"/>
      <c r="S35" s="20" t="str">
        <f t="shared" si="5"/>
        <v/>
      </c>
      <c r="T35" s="32"/>
      <c r="U35" s="36"/>
      <c r="V35" s="35"/>
      <c r="W35" s="20" t="str">
        <f t="shared" si="6"/>
        <v/>
      </c>
      <c r="X35" s="21"/>
      <c r="Y35" s="20" t="str">
        <f t="shared" si="7"/>
        <v/>
      </c>
      <c r="Z35" s="32"/>
      <c r="AA35" s="24"/>
      <c r="AB35" s="35">
        <v>1</v>
      </c>
      <c r="AC35" s="20">
        <f t="shared" si="8"/>
        <v>14</v>
      </c>
      <c r="AD35" s="32">
        <v>1</v>
      </c>
      <c r="AE35" s="20">
        <f t="shared" si="9"/>
        <v>14</v>
      </c>
      <c r="AF35" s="32">
        <v>3</v>
      </c>
      <c r="AG35" s="36" t="s">
        <v>30</v>
      </c>
      <c r="AH35" s="35"/>
      <c r="AI35" s="20" t="str">
        <f t="shared" si="10"/>
        <v/>
      </c>
      <c r="AJ35" s="21"/>
      <c r="AK35" s="20" t="str">
        <f t="shared" si="11"/>
        <v/>
      </c>
      <c r="AL35" s="32"/>
      <c r="AM35" s="25"/>
      <c r="AN35" s="26">
        <f t="shared" si="12"/>
        <v>1</v>
      </c>
      <c r="AO35" s="27">
        <f t="shared" si="13"/>
        <v>14</v>
      </c>
      <c r="AP35" s="28">
        <f t="shared" si="14"/>
        <v>1</v>
      </c>
      <c r="AQ35" s="27">
        <f t="shared" si="15"/>
        <v>14</v>
      </c>
      <c r="AR35" s="28">
        <f t="shared" si="16"/>
        <v>3</v>
      </c>
      <c r="AS35" s="29">
        <f t="shared" si="17"/>
        <v>2</v>
      </c>
      <c r="AT35" s="30" t="s">
        <v>102</v>
      </c>
      <c r="AU35" s="30" t="s">
        <v>60</v>
      </c>
      <c r="AV35" s="33" t="s">
        <v>103</v>
      </c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s="140" customFormat="1" ht="15.75" customHeight="1" x14ac:dyDescent="0.25">
      <c r="A36" s="16" t="s">
        <v>174</v>
      </c>
      <c r="B36" s="17" t="s">
        <v>28</v>
      </c>
      <c r="C36" s="18" t="s">
        <v>193</v>
      </c>
      <c r="D36" s="35"/>
      <c r="E36" s="20" t="str">
        <f t="shared" si="0"/>
        <v/>
      </c>
      <c r="F36" s="21"/>
      <c r="G36" s="20" t="str">
        <f t="shared" si="1"/>
        <v/>
      </c>
      <c r="H36" s="32"/>
      <c r="I36" s="36"/>
      <c r="J36" s="35"/>
      <c r="K36" s="20" t="str">
        <f t="shared" si="2"/>
        <v/>
      </c>
      <c r="L36" s="32"/>
      <c r="M36" s="20" t="str">
        <f t="shared" si="3"/>
        <v/>
      </c>
      <c r="N36" s="32"/>
      <c r="O36" s="36"/>
      <c r="P36" s="35"/>
      <c r="Q36" s="20" t="str">
        <f t="shared" si="4"/>
        <v/>
      </c>
      <c r="R36" s="21"/>
      <c r="S36" s="20" t="str">
        <f t="shared" si="5"/>
        <v/>
      </c>
      <c r="T36" s="32"/>
      <c r="U36" s="36"/>
      <c r="V36" s="35"/>
      <c r="W36" s="20" t="str">
        <f t="shared" si="6"/>
        <v/>
      </c>
      <c r="X36" s="21"/>
      <c r="Y36" s="20" t="str">
        <f t="shared" si="7"/>
        <v/>
      </c>
      <c r="Z36" s="32"/>
      <c r="AA36" s="24"/>
      <c r="AB36" s="35"/>
      <c r="AC36" s="20" t="str">
        <f t="shared" si="8"/>
        <v/>
      </c>
      <c r="AD36" s="32">
        <v>2</v>
      </c>
      <c r="AE36" s="20">
        <f t="shared" si="9"/>
        <v>28</v>
      </c>
      <c r="AF36" s="32">
        <v>4</v>
      </c>
      <c r="AG36" s="36" t="s">
        <v>45</v>
      </c>
      <c r="AH36" s="35"/>
      <c r="AI36" s="20" t="str">
        <f t="shared" si="10"/>
        <v/>
      </c>
      <c r="AJ36" s="21"/>
      <c r="AK36" s="20" t="str">
        <f t="shared" si="11"/>
        <v/>
      </c>
      <c r="AL36" s="32"/>
      <c r="AM36" s="25"/>
      <c r="AN36" s="26" t="str">
        <f t="shared" si="12"/>
        <v/>
      </c>
      <c r="AO36" s="27" t="str">
        <f t="shared" si="13"/>
        <v/>
      </c>
      <c r="AP36" s="28">
        <f t="shared" si="14"/>
        <v>2</v>
      </c>
      <c r="AQ36" s="27">
        <f t="shared" si="15"/>
        <v>28</v>
      </c>
      <c r="AR36" s="28">
        <f t="shared" si="16"/>
        <v>4</v>
      </c>
      <c r="AS36" s="29">
        <f t="shared" si="17"/>
        <v>2</v>
      </c>
      <c r="AT36" s="30" t="s">
        <v>104</v>
      </c>
      <c r="AU36" s="30" t="s">
        <v>31</v>
      </c>
      <c r="AV36" s="33" t="s">
        <v>105</v>
      </c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s="140" customFormat="1" ht="15.75" customHeight="1" x14ac:dyDescent="0.25">
      <c r="A37" s="16" t="s">
        <v>175</v>
      </c>
      <c r="B37" s="17" t="s">
        <v>28</v>
      </c>
      <c r="C37" s="18" t="s">
        <v>194</v>
      </c>
      <c r="D37" s="35"/>
      <c r="E37" s="20" t="str">
        <f t="shared" si="0"/>
        <v/>
      </c>
      <c r="F37" s="21"/>
      <c r="G37" s="20" t="str">
        <f t="shared" si="1"/>
        <v/>
      </c>
      <c r="H37" s="32"/>
      <c r="I37" s="36"/>
      <c r="J37" s="35"/>
      <c r="K37" s="20" t="str">
        <f t="shared" si="2"/>
        <v/>
      </c>
      <c r="L37" s="32"/>
      <c r="M37" s="20" t="str">
        <f t="shared" si="3"/>
        <v/>
      </c>
      <c r="N37" s="32"/>
      <c r="O37" s="36"/>
      <c r="P37" s="35"/>
      <c r="Q37" s="20" t="str">
        <f t="shared" si="4"/>
        <v/>
      </c>
      <c r="R37" s="21"/>
      <c r="S37" s="20" t="str">
        <f t="shared" si="5"/>
        <v/>
      </c>
      <c r="T37" s="32"/>
      <c r="U37" s="36"/>
      <c r="V37" s="35"/>
      <c r="W37" s="20" t="str">
        <f t="shared" si="6"/>
        <v/>
      </c>
      <c r="X37" s="21"/>
      <c r="Y37" s="20" t="str">
        <f t="shared" si="7"/>
        <v/>
      </c>
      <c r="Z37" s="32"/>
      <c r="AA37" s="24"/>
      <c r="AB37" s="35"/>
      <c r="AC37" s="20" t="str">
        <f t="shared" si="8"/>
        <v/>
      </c>
      <c r="AD37" s="32">
        <v>2</v>
      </c>
      <c r="AE37" s="20">
        <f t="shared" si="9"/>
        <v>28</v>
      </c>
      <c r="AF37" s="32">
        <v>4</v>
      </c>
      <c r="AG37" s="36" t="s">
        <v>45</v>
      </c>
      <c r="AH37" s="35"/>
      <c r="AI37" s="20" t="str">
        <f t="shared" si="10"/>
        <v/>
      </c>
      <c r="AJ37" s="21"/>
      <c r="AK37" s="20" t="str">
        <f t="shared" si="11"/>
        <v/>
      </c>
      <c r="AL37" s="32"/>
      <c r="AM37" s="25"/>
      <c r="AN37" s="26" t="str">
        <f t="shared" si="12"/>
        <v/>
      </c>
      <c r="AO37" s="27" t="str">
        <f t="shared" si="13"/>
        <v/>
      </c>
      <c r="AP37" s="28">
        <f t="shared" si="14"/>
        <v>2</v>
      </c>
      <c r="AQ37" s="27">
        <f t="shared" si="15"/>
        <v>28</v>
      </c>
      <c r="AR37" s="28">
        <f t="shared" si="16"/>
        <v>4</v>
      </c>
      <c r="AS37" s="29">
        <f t="shared" si="17"/>
        <v>2</v>
      </c>
      <c r="AT37" s="30" t="s">
        <v>106</v>
      </c>
      <c r="AU37" s="30" t="s">
        <v>34</v>
      </c>
      <c r="AV37" s="33" t="s">
        <v>107</v>
      </c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s="140" customFormat="1" ht="15.75" customHeight="1" x14ac:dyDescent="0.25">
      <c r="A38" s="16" t="s">
        <v>176</v>
      </c>
      <c r="B38" s="17" t="s">
        <v>28</v>
      </c>
      <c r="C38" s="18" t="s">
        <v>108</v>
      </c>
      <c r="D38" s="35"/>
      <c r="E38" s="20" t="str">
        <f t="shared" si="0"/>
        <v/>
      </c>
      <c r="F38" s="21"/>
      <c r="G38" s="20" t="str">
        <f t="shared" si="1"/>
        <v/>
      </c>
      <c r="H38" s="32"/>
      <c r="I38" s="36"/>
      <c r="J38" s="35"/>
      <c r="K38" s="20" t="str">
        <f t="shared" si="2"/>
        <v/>
      </c>
      <c r="L38" s="32"/>
      <c r="M38" s="20" t="str">
        <f t="shared" si="3"/>
        <v/>
      </c>
      <c r="N38" s="32"/>
      <c r="O38" s="36"/>
      <c r="P38" s="35"/>
      <c r="Q38" s="20" t="str">
        <f t="shared" si="4"/>
        <v/>
      </c>
      <c r="R38" s="21"/>
      <c r="S38" s="20" t="str">
        <f t="shared" si="5"/>
        <v/>
      </c>
      <c r="T38" s="32"/>
      <c r="U38" s="36"/>
      <c r="V38" s="35"/>
      <c r="W38" s="20" t="str">
        <f t="shared" si="6"/>
        <v/>
      </c>
      <c r="X38" s="21"/>
      <c r="Y38" s="20" t="str">
        <f t="shared" si="7"/>
        <v/>
      </c>
      <c r="Z38" s="32"/>
      <c r="AA38" s="24"/>
      <c r="AB38" s="35">
        <v>1</v>
      </c>
      <c r="AC38" s="20">
        <f t="shared" si="8"/>
        <v>14</v>
      </c>
      <c r="AD38" s="32">
        <v>2</v>
      </c>
      <c r="AE38" s="20">
        <f t="shared" si="9"/>
        <v>28</v>
      </c>
      <c r="AF38" s="32">
        <v>3</v>
      </c>
      <c r="AG38" s="36" t="s">
        <v>37</v>
      </c>
      <c r="AH38" s="35"/>
      <c r="AI38" s="20" t="str">
        <f t="shared" si="10"/>
        <v/>
      </c>
      <c r="AJ38" s="21"/>
      <c r="AK38" s="20" t="str">
        <f t="shared" si="11"/>
        <v/>
      </c>
      <c r="AL38" s="32"/>
      <c r="AM38" s="25"/>
      <c r="AN38" s="26">
        <f t="shared" si="12"/>
        <v>1</v>
      </c>
      <c r="AO38" s="27">
        <f t="shared" si="13"/>
        <v>14</v>
      </c>
      <c r="AP38" s="28">
        <f t="shared" si="14"/>
        <v>2</v>
      </c>
      <c r="AQ38" s="27">
        <f t="shared" si="15"/>
        <v>28</v>
      </c>
      <c r="AR38" s="28">
        <f t="shared" si="16"/>
        <v>3</v>
      </c>
      <c r="AS38" s="29">
        <f t="shared" si="17"/>
        <v>3</v>
      </c>
      <c r="AT38" s="30"/>
      <c r="AU38" s="30" t="s">
        <v>38</v>
      </c>
      <c r="AV38" s="33" t="s">
        <v>109</v>
      </c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s="140" customFormat="1" ht="15.75" customHeight="1" x14ac:dyDescent="0.25">
      <c r="A39" s="16" t="s">
        <v>177</v>
      </c>
      <c r="B39" s="17" t="s">
        <v>28</v>
      </c>
      <c r="C39" s="18" t="s">
        <v>110</v>
      </c>
      <c r="D39" s="35"/>
      <c r="E39" s="20" t="str">
        <f t="shared" si="0"/>
        <v/>
      </c>
      <c r="F39" s="21"/>
      <c r="G39" s="20" t="str">
        <f t="shared" si="1"/>
        <v/>
      </c>
      <c r="H39" s="32"/>
      <c r="I39" s="36"/>
      <c r="J39" s="35"/>
      <c r="K39" s="20" t="str">
        <f t="shared" si="2"/>
        <v/>
      </c>
      <c r="L39" s="32"/>
      <c r="M39" s="20" t="str">
        <f t="shared" si="3"/>
        <v/>
      </c>
      <c r="N39" s="32"/>
      <c r="O39" s="36"/>
      <c r="P39" s="35"/>
      <c r="Q39" s="20" t="str">
        <f t="shared" si="4"/>
        <v/>
      </c>
      <c r="R39" s="21"/>
      <c r="S39" s="20" t="str">
        <f t="shared" si="5"/>
        <v/>
      </c>
      <c r="T39" s="32"/>
      <c r="U39" s="36"/>
      <c r="V39" s="35"/>
      <c r="W39" s="20" t="str">
        <f t="shared" si="6"/>
        <v/>
      </c>
      <c r="X39" s="21"/>
      <c r="Y39" s="20" t="str">
        <f t="shared" si="7"/>
        <v/>
      </c>
      <c r="Z39" s="32"/>
      <c r="AA39" s="24"/>
      <c r="AB39" s="35">
        <v>1</v>
      </c>
      <c r="AC39" s="20">
        <f t="shared" si="8"/>
        <v>14</v>
      </c>
      <c r="AD39" s="32">
        <v>1</v>
      </c>
      <c r="AE39" s="20">
        <f t="shared" si="9"/>
        <v>14</v>
      </c>
      <c r="AF39" s="32">
        <v>3</v>
      </c>
      <c r="AG39" s="36" t="s">
        <v>37</v>
      </c>
      <c r="AH39" s="35"/>
      <c r="AI39" s="20" t="str">
        <f t="shared" si="10"/>
        <v/>
      </c>
      <c r="AJ39" s="21"/>
      <c r="AK39" s="20" t="str">
        <f t="shared" si="11"/>
        <v/>
      </c>
      <c r="AL39" s="32"/>
      <c r="AM39" s="25"/>
      <c r="AN39" s="26">
        <f t="shared" si="12"/>
        <v>1</v>
      </c>
      <c r="AO39" s="27">
        <f t="shared" si="13"/>
        <v>14</v>
      </c>
      <c r="AP39" s="28">
        <f t="shared" si="14"/>
        <v>1</v>
      </c>
      <c r="AQ39" s="27">
        <f t="shared" si="15"/>
        <v>14</v>
      </c>
      <c r="AR39" s="28">
        <f t="shared" si="16"/>
        <v>3</v>
      </c>
      <c r="AS39" s="29">
        <f t="shared" si="17"/>
        <v>2</v>
      </c>
      <c r="AT39" s="30" t="s">
        <v>111</v>
      </c>
      <c r="AU39" s="30" t="s">
        <v>112</v>
      </c>
      <c r="AV39" s="33" t="s">
        <v>113</v>
      </c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s="140" customFormat="1" ht="15.75" customHeight="1" x14ac:dyDescent="0.25">
      <c r="A40" s="16" t="s">
        <v>178</v>
      </c>
      <c r="B40" s="17" t="s">
        <v>28</v>
      </c>
      <c r="C40" s="18" t="s">
        <v>188</v>
      </c>
      <c r="D40" s="35"/>
      <c r="E40" s="20" t="str">
        <f t="shared" si="0"/>
        <v/>
      </c>
      <c r="F40" s="21"/>
      <c r="G40" s="20" t="str">
        <f t="shared" si="1"/>
        <v/>
      </c>
      <c r="H40" s="32"/>
      <c r="I40" s="36"/>
      <c r="J40" s="35"/>
      <c r="K40" s="20" t="str">
        <f t="shared" si="2"/>
        <v/>
      </c>
      <c r="L40" s="32"/>
      <c r="M40" s="20" t="str">
        <f t="shared" si="3"/>
        <v/>
      </c>
      <c r="N40" s="32"/>
      <c r="O40" s="36"/>
      <c r="P40" s="35"/>
      <c r="Q40" s="20" t="str">
        <f t="shared" si="4"/>
        <v/>
      </c>
      <c r="R40" s="21"/>
      <c r="S40" s="20" t="str">
        <f t="shared" si="5"/>
        <v/>
      </c>
      <c r="T40" s="32"/>
      <c r="U40" s="36"/>
      <c r="V40" s="35"/>
      <c r="W40" s="20" t="str">
        <f t="shared" si="6"/>
        <v/>
      </c>
      <c r="X40" s="21"/>
      <c r="Y40" s="20" t="str">
        <f t="shared" si="7"/>
        <v/>
      </c>
      <c r="Z40" s="32"/>
      <c r="AA40" s="24"/>
      <c r="AB40" s="35">
        <v>1</v>
      </c>
      <c r="AC40" s="20">
        <f t="shared" si="8"/>
        <v>14</v>
      </c>
      <c r="AD40" s="32">
        <v>1</v>
      </c>
      <c r="AE40" s="20">
        <f t="shared" si="9"/>
        <v>14</v>
      </c>
      <c r="AF40" s="32">
        <v>3</v>
      </c>
      <c r="AG40" s="36" t="s">
        <v>37</v>
      </c>
      <c r="AH40" s="35"/>
      <c r="AI40" s="20" t="str">
        <f t="shared" si="10"/>
        <v/>
      </c>
      <c r="AJ40" s="21"/>
      <c r="AK40" s="20" t="str">
        <f t="shared" si="11"/>
        <v/>
      </c>
      <c r="AL40" s="32"/>
      <c r="AM40" s="25"/>
      <c r="AN40" s="26">
        <f t="shared" si="12"/>
        <v>1</v>
      </c>
      <c r="AO40" s="27">
        <f t="shared" si="13"/>
        <v>14</v>
      </c>
      <c r="AP40" s="28">
        <f t="shared" si="14"/>
        <v>1</v>
      </c>
      <c r="AQ40" s="27">
        <f t="shared" si="15"/>
        <v>14</v>
      </c>
      <c r="AR40" s="28">
        <f t="shared" si="16"/>
        <v>3</v>
      </c>
      <c r="AS40" s="29">
        <f t="shared" si="17"/>
        <v>2</v>
      </c>
      <c r="AT40" s="30"/>
      <c r="AU40" s="30" t="s">
        <v>112</v>
      </c>
      <c r="AV40" s="33" t="s">
        <v>114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s="140" customFormat="1" ht="15.75" customHeight="1" x14ac:dyDescent="0.25">
      <c r="A41" s="16" t="s">
        <v>187</v>
      </c>
      <c r="B41" s="17" t="s">
        <v>28</v>
      </c>
      <c r="C41" s="18" t="s">
        <v>185</v>
      </c>
      <c r="D41" s="35"/>
      <c r="E41" s="20"/>
      <c r="F41" s="21"/>
      <c r="G41" s="20"/>
      <c r="H41" s="32"/>
      <c r="I41" s="36"/>
      <c r="J41" s="35"/>
      <c r="K41" s="20"/>
      <c r="L41" s="32"/>
      <c r="M41" s="20"/>
      <c r="N41" s="32"/>
      <c r="O41" s="36"/>
      <c r="P41" s="35"/>
      <c r="Q41" s="20"/>
      <c r="R41" s="21"/>
      <c r="S41" s="20"/>
      <c r="T41" s="32"/>
      <c r="U41" s="36"/>
      <c r="V41" s="35"/>
      <c r="W41" s="20"/>
      <c r="X41" s="21"/>
      <c r="Y41" s="20"/>
      <c r="Z41" s="32"/>
      <c r="AA41" s="24"/>
      <c r="AB41" s="35">
        <v>1</v>
      </c>
      <c r="AC41" s="20">
        <f t="shared" si="8"/>
        <v>14</v>
      </c>
      <c r="AD41" s="32">
        <v>1</v>
      </c>
      <c r="AE41" s="20">
        <f t="shared" si="9"/>
        <v>14</v>
      </c>
      <c r="AF41" s="32">
        <v>3</v>
      </c>
      <c r="AG41" s="36" t="s">
        <v>45</v>
      </c>
      <c r="AH41" s="35"/>
      <c r="AI41" s="20"/>
      <c r="AJ41" s="21"/>
      <c r="AK41" s="20"/>
      <c r="AL41" s="32"/>
      <c r="AM41" s="25"/>
      <c r="AN41" s="26">
        <f t="shared" si="12"/>
        <v>1</v>
      </c>
      <c r="AO41" s="27">
        <f t="shared" si="13"/>
        <v>14</v>
      </c>
      <c r="AP41" s="28">
        <f t="shared" si="14"/>
        <v>1</v>
      </c>
      <c r="AQ41" s="27">
        <f t="shared" si="15"/>
        <v>14</v>
      </c>
      <c r="AR41" s="28">
        <f t="shared" si="16"/>
        <v>3</v>
      </c>
      <c r="AS41" s="29">
        <f t="shared" si="17"/>
        <v>2</v>
      </c>
      <c r="AT41" s="30"/>
      <c r="AU41" s="30" t="s">
        <v>95</v>
      </c>
      <c r="AV41" s="33" t="s">
        <v>186</v>
      </c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ht="15.75" customHeight="1" x14ac:dyDescent="0.25">
      <c r="A42" s="16" t="s">
        <v>115</v>
      </c>
      <c r="B42" s="17" t="s">
        <v>28</v>
      </c>
      <c r="C42" s="34" t="s">
        <v>179</v>
      </c>
      <c r="D42" s="19"/>
      <c r="E42" s="20" t="str">
        <f t="shared" si="0"/>
        <v/>
      </c>
      <c r="F42" s="22">
        <v>4</v>
      </c>
      <c r="G42" s="20">
        <f t="shared" si="1"/>
        <v>56</v>
      </c>
      <c r="H42" s="22">
        <v>2</v>
      </c>
      <c r="I42" s="23" t="s">
        <v>45</v>
      </c>
      <c r="J42" s="19"/>
      <c r="K42" s="20" t="str">
        <f t="shared" si="2"/>
        <v/>
      </c>
      <c r="L42" s="21"/>
      <c r="M42" s="20" t="str">
        <f t="shared" si="3"/>
        <v/>
      </c>
      <c r="N42" s="22"/>
      <c r="O42" s="23"/>
      <c r="P42" s="19"/>
      <c r="Q42" s="20" t="str">
        <f t="shared" si="4"/>
        <v/>
      </c>
      <c r="R42" s="21"/>
      <c r="S42" s="20" t="str">
        <f t="shared" si="5"/>
        <v/>
      </c>
      <c r="T42" s="22"/>
      <c r="U42" s="23"/>
      <c r="V42" s="19"/>
      <c r="W42" s="20" t="str">
        <f t="shared" si="6"/>
        <v/>
      </c>
      <c r="X42" s="21"/>
      <c r="Y42" s="20" t="str">
        <f t="shared" si="7"/>
        <v/>
      </c>
      <c r="Z42" s="22"/>
      <c r="AA42" s="24"/>
      <c r="AB42" s="19"/>
      <c r="AC42" s="20" t="str">
        <f t="shared" si="8"/>
        <v/>
      </c>
      <c r="AD42" s="22"/>
      <c r="AE42" s="20" t="str">
        <f t="shared" si="9"/>
        <v/>
      </c>
      <c r="AF42" s="22"/>
      <c r="AG42" s="23"/>
      <c r="AH42" s="19"/>
      <c r="AI42" s="20" t="str">
        <f t="shared" si="10"/>
        <v/>
      </c>
      <c r="AJ42" s="21"/>
      <c r="AK42" s="20" t="str">
        <f t="shared" si="11"/>
        <v/>
      </c>
      <c r="AL42" s="22"/>
      <c r="AM42" s="25"/>
      <c r="AN42" s="26" t="str">
        <f t="shared" si="12"/>
        <v/>
      </c>
      <c r="AO42" s="27" t="str">
        <f t="shared" si="13"/>
        <v/>
      </c>
      <c r="AP42" s="28">
        <f t="shared" si="14"/>
        <v>4</v>
      </c>
      <c r="AQ42" s="27">
        <f t="shared" si="15"/>
        <v>56</v>
      </c>
      <c r="AR42" s="28">
        <f t="shared" si="16"/>
        <v>2</v>
      </c>
      <c r="AS42" s="29">
        <f t="shared" si="17"/>
        <v>4</v>
      </c>
      <c r="AT42" s="30"/>
      <c r="AU42" s="30" t="s">
        <v>116</v>
      </c>
      <c r="AV42" s="39" t="s">
        <v>181</v>
      </c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ht="15.75" customHeight="1" x14ac:dyDescent="0.25">
      <c r="A43" s="16" t="s">
        <v>117</v>
      </c>
      <c r="B43" s="17" t="s">
        <v>28</v>
      </c>
      <c r="C43" s="34" t="s">
        <v>180</v>
      </c>
      <c r="D43" s="19"/>
      <c r="E43" s="20" t="str">
        <f t="shared" si="0"/>
        <v/>
      </c>
      <c r="F43" s="22"/>
      <c r="G43" s="20" t="str">
        <f t="shared" si="1"/>
        <v/>
      </c>
      <c r="H43" s="22"/>
      <c r="I43" s="23"/>
      <c r="J43" s="19"/>
      <c r="K43" s="20" t="str">
        <f t="shared" si="2"/>
        <v/>
      </c>
      <c r="L43" s="22">
        <v>4</v>
      </c>
      <c r="M43" s="20">
        <f t="shared" si="3"/>
        <v>56</v>
      </c>
      <c r="N43" s="22">
        <v>2</v>
      </c>
      <c r="O43" s="23" t="s">
        <v>45</v>
      </c>
      <c r="P43" s="19"/>
      <c r="Q43" s="20" t="str">
        <f t="shared" si="4"/>
        <v/>
      </c>
      <c r="R43" s="21"/>
      <c r="S43" s="20" t="str">
        <f t="shared" si="5"/>
        <v/>
      </c>
      <c r="T43" s="22"/>
      <c r="U43" s="23"/>
      <c r="V43" s="19"/>
      <c r="W43" s="20" t="str">
        <f t="shared" si="6"/>
        <v/>
      </c>
      <c r="X43" s="21"/>
      <c r="Y43" s="20" t="str">
        <f t="shared" si="7"/>
        <v/>
      </c>
      <c r="Z43" s="22"/>
      <c r="AA43" s="24"/>
      <c r="AB43" s="19"/>
      <c r="AC43" s="20" t="str">
        <f t="shared" si="8"/>
        <v/>
      </c>
      <c r="AD43" s="22"/>
      <c r="AE43" s="20" t="str">
        <f t="shared" si="9"/>
        <v/>
      </c>
      <c r="AF43" s="22"/>
      <c r="AG43" s="23"/>
      <c r="AH43" s="19"/>
      <c r="AI43" s="20" t="str">
        <f t="shared" si="10"/>
        <v/>
      </c>
      <c r="AJ43" s="21"/>
      <c r="AK43" s="20" t="str">
        <f t="shared" si="11"/>
        <v/>
      </c>
      <c r="AL43" s="22"/>
      <c r="AM43" s="25"/>
      <c r="AN43" s="26" t="str">
        <f t="shared" si="12"/>
        <v/>
      </c>
      <c r="AO43" s="27" t="str">
        <f t="shared" si="13"/>
        <v/>
      </c>
      <c r="AP43" s="28">
        <f t="shared" si="14"/>
        <v>4</v>
      </c>
      <c r="AQ43" s="27">
        <f t="shared" si="15"/>
        <v>56</v>
      </c>
      <c r="AR43" s="28">
        <f t="shared" si="16"/>
        <v>2</v>
      </c>
      <c r="AS43" s="29">
        <f t="shared" si="17"/>
        <v>4</v>
      </c>
      <c r="AT43" s="30"/>
      <c r="AU43" s="30" t="s">
        <v>116</v>
      </c>
      <c r="AV43" s="33" t="s">
        <v>120</v>
      </c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5.75" customHeight="1" x14ac:dyDescent="0.25">
      <c r="A44" s="16" t="s">
        <v>118</v>
      </c>
      <c r="B44" s="17" t="s">
        <v>28</v>
      </c>
      <c r="C44" s="34" t="s">
        <v>119</v>
      </c>
      <c r="D44" s="19"/>
      <c r="E44" s="20" t="str">
        <f t="shared" si="0"/>
        <v/>
      </c>
      <c r="F44" s="22">
        <v>4</v>
      </c>
      <c r="G44" s="20">
        <f t="shared" si="1"/>
        <v>56</v>
      </c>
      <c r="H44" s="22">
        <v>2</v>
      </c>
      <c r="I44" s="23" t="s">
        <v>45</v>
      </c>
      <c r="J44" s="19"/>
      <c r="K44" s="20" t="str">
        <f t="shared" si="2"/>
        <v/>
      </c>
      <c r="L44" s="22"/>
      <c r="M44" s="20" t="str">
        <f t="shared" si="3"/>
        <v/>
      </c>
      <c r="N44" s="22"/>
      <c r="O44" s="23"/>
      <c r="P44" s="19"/>
      <c r="Q44" s="20" t="str">
        <f t="shared" si="4"/>
        <v/>
      </c>
      <c r="R44" s="21"/>
      <c r="S44" s="20" t="str">
        <f t="shared" si="5"/>
        <v/>
      </c>
      <c r="T44" s="22"/>
      <c r="U44" s="23"/>
      <c r="V44" s="19"/>
      <c r="W44" s="20" t="str">
        <f t="shared" si="6"/>
        <v/>
      </c>
      <c r="X44" s="21"/>
      <c r="Y44" s="20" t="str">
        <f t="shared" si="7"/>
        <v/>
      </c>
      <c r="Z44" s="22"/>
      <c r="AA44" s="24"/>
      <c r="AB44" s="19"/>
      <c r="AC44" s="20" t="str">
        <f t="shared" si="8"/>
        <v/>
      </c>
      <c r="AD44" s="22"/>
      <c r="AE44" s="20" t="str">
        <f t="shared" si="9"/>
        <v/>
      </c>
      <c r="AF44" s="22"/>
      <c r="AG44" s="23"/>
      <c r="AH44" s="19"/>
      <c r="AI44" s="20" t="str">
        <f t="shared" si="10"/>
        <v/>
      </c>
      <c r="AJ44" s="21"/>
      <c r="AK44" s="20" t="str">
        <f t="shared" si="11"/>
        <v/>
      </c>
      <c r="AL44" s="22"/>
      <c r="AM44" s="25"/>
      <c r="AN44" s="26" t="str">
        <f t="shared" si="12"/>
        <v/>
      </c>
      <c r="AO44" s="27" t="str">
        <f t="shared" si="13"/>
        <v/>
      </c>
      <c r="AP44" s="28">
        <f t="shared" si="14"/>
        <v>4</v>
      </c>
      <c r="AQ44" s="27">
        <f t="shared" si="15"/>
        <v>56</v>
      </c>
      <c r="AR44" s="28">
        <f t="shared" si="16"/>
        <v>2</v>
      </c>
      <c r="AS44" s="29">
        <f t="shared" si="17"/>
        <v>4</v>
      </c>
      <c r="AT44" s="30"/>
      <c r="AU44" s="30" t="s">
        <v>116</v>
      </c>
      <c r="AV44" s="31" t="s">
        <v>120</v>
      </c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15.75" customHeight="1" x14ac:dyDescent="0.25">
      <c r="A45" s="16" t="s">
        <v>121</v>
      </c>
      <c r="B45" s="17" t="s">
        <v>28</v>
      </c>
      <c r="C45" s="18" t="s">
        <v>122</v>
      </c>
      <c r="D45" s="35"/>
      <c r="E45" s="20" t="str">
        <f t="shared" si="0"/>
        <v/>
      </c>
      <c r="F45" s="22"/>
      <c r="G45" s="20" t="str">
        <f t="shared" si="1"/>
        <v/>
      </c>
      <c r="H45" s="32"/>
      <c r="I45" s="36"/>
      <c r="J45" s="35"/>
      <c r="K45" s="20" t="str">
        <f t="shared" si="2"/>
        <v/>
      </c>
      <c r="L45" s="32">
        <v>4</v>
      </c>
      <c r="M45" s="20">
        <f t="shared" si="3"/>
        <v>56</v>
      </c>
      <c r="N45" s="32">
        <v>2</v>
      </c>
      <c r="O45" s="36" t="s">
        <v>45</v>
      </c>
      <c r="P45" s="35"/>
      <c r="Q45" s="20" t="str">
        <f t="shared" si="4"/>
        <v/>
      </c>
      <c r="R45" s="37"/>
      <c r="S45" s="20" t="str">
        <f t="shared" si="5"/>
        <v/>
      </c>
      <c r="T45" s="32"/>
      <c r="U45" s="36"/>
      <c r="V45" s="35"/>
      <c r="W45" s="20" t="str">
        <f t="shared" si="6"/>
        <v/>
      </c>
      <c r="X45" s="37"/>
      <c r="Y45" s="20" t="str">
        <f t="shared" si="7"/>
        <v/>
      </c>
      <c r="Z45" s="32"/>
      <c r="AA45" s="38"/>
      <c r="AB45" s="35"/>
      <c r="AC45" s="20" t="str">
        <f t="shared" si="8"/>
        <v/>
      </c>
      <c r="AD45" s="32"/>
      <c r="AE45" s="20" t="str">
        <f t="shared" si="9"/>
        <v/>
      </c>
      <c r="AF45" s="32"/>
      <c r="AG45" s="36"/>
      <c r="AH45" s="19"/>
      <c r="AI45" s="20" t="str">
        <f t="shared" si="10"/>
        <v/>
      </c>
      <c r="AJ45" s="21"/>
      <c r="AK45" s="20" t="str">
        <f t="shared" si="11"/>
        <v/>
      </c>
      <c r="AL45" s="22"/>
      <c r="AM45" s="25"/>
      <c r="AN45" s="26" t="str">
        <f t="shared" si="12"/>
        <v/>
      </c>
      <c r="AO45" s="27" t="str">
        <f t="shared" si="13"/>
        <v/>
      </c>
      <c r="AP45" s="28">
        <f t="shared" si="14"/>
        <v>4</v>
      </c>
      <c r="AQ45" s="27">
        <f t="shared" si="15"/>
        <v>56</v>
      </c>
      <c r="AR45" s="28">
        <f t="shared" si="16"/>
        <v>2</v>
      </c>
      <c r="AS45" s="29">
        <f t="shared" si="17"/>
        <v>4</v>
      </c>
      <c r="AT45" s="30"/>
      <c r="AU45" s="30" t="s">
        <v>116</v>
      </c>
      <c r="AV45" s="31" t="s">
        <v>123</v>
      </c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15.75" customHeight="1" x14ac:dyDescent="0.25">
      <c r="A46" s="16"/>
      <c r="B46" s="17" t="s">
        <v>124</v>
      </c>
      <c r="C46" s="18" t="s">
        <v>125</v>
      </c>
      <c r="D46" s="35"/>
      <c r="E46" s="20" t="str">
        <f t="shared" si="0"/>
        <v/>
      </c>
      <c r="F46" s="22"/>
      <c r="G46" s="20" t="str">
        <f t="shared" si="1"/>
        <v/>
      </c>
      <c r="H46" s="32"/>
      <c r="I46" s="36"/>
      <c r="J46" s="35"/>
      <c r="K46" s="20" t="str">
        <f t="shared" si="2"/>
        <v/>
      </c>
      <c r="L46" s="32"/>
      <c r="M46" s="20" t="str">
        <f t="shared" si="3"/>
        <v/>
      </c>
      <c r="N46" s="32"/>
      <c r="O46" s="36"/>
      <c r="P46" s="35">
        <v>1</v>
      </c>
      <c r="Q46" s="20">
        <f t="shared" si="4"/>
        <v>14</v>
      </c>
      <c r="R46" s="37"/>
      <c r="S46" s="20" t="str">
        <f t="shared" si="5"/>
        <v/>
      </c>
      <c r="T46" s="32">
        <v>3</v>
      </c>
      <c r="U46" s="36"/>
      <c r="V46" s="35"/>
      <c r="W46" s="20" t="str">
        <f t="shared" si="6"/>
        <v/>
      </c>
      <c r="X46" s="37"/>
      <c r="Y46" s="20" t="str">
        <f t="shared" si="7"/>
        <v/>
      </c>
      <c r="Z46" s="32"/>
      <c r="AA46" s="38"/>
      <c r="AB46" s="35"/>
      <c r="AC46" s="20" t="str">
        <f t="shared" si="8"/>
        <v/>
      </c>
      <c r="AD46" s="32"/>
      <c r="AE46" s="20" t="str">
        <f t="shared" si="9"/>
        <v/>
      </c>
      <c r="AF46" s="32"/>
      <c r="AG46" s="36"/>
      <c r="AH46" s="19"/>
      <c r="AI46" s="20" t="str">
        <f t="shared" si="10"/>
        <v/>
      </c>
      <c r="AJ46" s="21"/>
      <c r="AK46" s="20" t="str">
        <f t="shared" si="11"/>
        <v/>
      </c>
      <c r="AL46" s="22"/>
      <c r="AM46" s="25"/>
      <c r="AN46" s="26">
        <f t="shared" si="12"/>
        <v>1</v>
      </c>
      <c r="AO46" s="27">
        <f t="shared" si="13"/>
        <v>14</v>
      </c>
      <c r="AP46" s="28" t="str">
        <f t="shared" si="14"/>
        <v/>
      </c>
      <c r="AQ46" s="27" t="str">
        <f t="shared" si="15"/>
        <v/>
      </c>
      <c r="AR46" s="28">
        <f t="shared" si="16"/>
        <v>3</v>
      </c>
      <c r="AS46" s="29">
        <f t="shared" si="17"/>
        <v>1</v>
      </c>
      <c r="AT46" s="30"/>
      <c r="AU46" s="30"/>
      <c r="AV46" s="3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ht="15.75" customHeight="1" x14ac:dyDescent="0.25">
      <c r="A47" s="16"/>
      <c r="B47" s="17" t="s">
        <v>124</v>
      </c>
      <c r="C47" s="18" t="s">
        <v>125</v>
      </c>
      <c r="D47" s="35"/>
      <c r="E47" s="20" t="str">
        <f t="shared" si="0"/>
        <v/>
      </c>
      <c r="F47" s="22"/>
      <c r="G47" s="20" t="str">
        <f t="shared" si="1"/>
        <v/>
      </c>
      <c r="H47" s="32"/>
      <c r="I47" s="36"/>
      <c r="J47" s="35"/>
      <c r="K47" s="20" t="str">
        <f t="shared" si="2"/>
        <v/>
      </c>
      <c r="L47" s="32"/>
      <c r="M47" s="20" t="str">
        <f t="shared" si="3"/>
        <v/>
      </c>
      <c r="N47" s="32"/>
      <c r="O47" s="36"/>
      <c r="P47" s="35">
        <v>1</v>
      </c>
      <c r="Q47" s="20">
        <f t="shared" si="4"/>
        <v>14</v>
      </c>
      <c r="R47" s="37"/>
      <c r="S47" s="20" t="str">
        <f t="shared" si="5"/>
        <v/>
      </c>
      <c r="T47" s="32">
        <v>3</v>
      </c>
      <c r="U47" s="36"/>
      <c r="V47" s="35"/>
      <c r="W47" s="20" t="str">
        <f t="shared" si="6"/>
        <v/>
      </c>
      <c r="X47" s="37"/>
      <c r="Y47" s="20" t="str">
        <f t="shared" si="7"/>
        <v/>
      </c>
      <c r="Z47" s="32"/>
      <c r="AA47" s="38"/>
      <c r="AB47" s="35"/>
      <c r="AC47" s="20" t="str">
        <f t="shared" si="8"/>
        <v/>
      </c>
      <c r="AD47" s="32"/>
      <c r="AE47" s="20" t="str">
        <f t="shared" si="9"/>
        <v/>
      </c>
      <c r="AF47" s="32"/>
      <c r="AG47" s="36"/>
      <c r="AH47" s="19"/>
      <c r="AI47" s="20" t="str">
        <f t="shared" si="10"/>
        <v/>
      </c>
      <c r="AJ47" s="21"/>
      <c r="AK47" s="20" t="str">
        <f t="shared" si="11"/>
        <v/>
      </c>
      <c r="AL47" s="22"/>
      <c r="AM47" s="25"/>
      <c r="AN47" s="26">
        <f t="shared" si="12"/>
        <v>1</v>
      </c>
      <c r="AO47" s="27">
        <f t="shared" si="13"/>
        <v>14</v>
      </c>
      <c r="AP47" s="28" t="str">
        <f t="shared" si="14"/>
        <v/>
      </c>
      <c r="AQ47" s="27" t="str">
        <f t="shared" si="15"/>
        <v/>
      </c>
      <c r="AR47" s="28">
        <f t="shared" si="16"/>
        <v>3</v>
      </c>
      <c r="AS47" s="29">
        <f t="shared" si="17"/>
        <v>1</v>
      </c>
      <c r="AT47" s="30"/>
      <c r="AU47" s="30"/>
      <c r="AV47" s="3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5.75" customHeight="1" x14ac:dyDescent="0.25">
      <c r="A48" s="16"/>
      <c r="B48" s="17" t="s">
        <v>124</v>
      </c>
      <c r="C48" s="18" t="s">
        <v>125</v>
      </c>
      <c r="D48" s="35"/>
      <c r="E48" s="20" t="str">
        <f t="shared" si="0"/>
        <v/>
      </c>
      <c r="F48" s="22"/>
      <c r="G48" s="20" t="str">
        <f t="shared" si="1"/>
        <v/>
      </c>
      <c r="H48" s="32"/>
      <c r="I48" s="36"/>
      <c r="J48" s="35"/>
      <c r="K48" s="20" t="str">
        <f t="shared" si="2"/>
        <v/>
      </c>
      <c r="L48" s="32"/>
      <c r="M48" s="20" t="str">
        <f t="shared" si="3"/>
        <v/>
      </c>
      <c r="N48" s="32"/>
      <c r="O48" s="36"/>
      <c r="P48" s="35"/>
      <c r="Q48" s="20" t="str">
        <f t="shared" si="4"/>
        <v/>
      </c>
      <c r="R48" s="37"/>
      <c r="S48" s="20" t="str">
        <f t="shared" si="5"/>
        <v/>
      </c>
      <c r="T48" s="32"/>
      <c r="U48" s="36"/>
      <c r="V48" s="35">
        <v>1</v>
      </c>
      <c r="W48" s="20">
        <f t="shared" si="6"/>
        <v>14</v>
      </c>
      <c r="X48" s="37"/>
      <c r="Y48" s="20" t="str">
        <f t="shared" si="7"/>
        <v/>
      </c>
      <c r="Z48" s="32">
        <v>3</v>
      </c>
      <c r="AA48" s="38"/>
      <c r="AB48" s="35"/>
      <c r="AC48" s="20" t="str">
        <f t="shared" si="8"/>
        <v/>
      </c>
      <c r="AD48" s="32"/>
      <c r="AE48" s="20" t="str">
        <f t="shared" si="9"/>
        <v/>
      </c>
      <c r="AF48" s="32"/>
      <c r="AG48" s="36"/>
      <c r="AH48" s="19"/>
      <c r="AI48" s="20" t="str">
        <f t="shared" si="10"/>
        <v/>
      </c>
      <c r="AJ48" s="21"/>
      <c r="AK48" s="20" t="str">
        <f t="shared" si="11"/>
        <v/>
      </c>
      <c r="AL48" s="22"/>
      <c r="AM48" s="25"/>
      <c r="AN48" s="26">
        <f t="shared" si="12"/>
        <v>1</v>
      </c>
      <c r="AO48" s="27">
        <f t="shared" si="13"/>
        <v>14</v>
      </c>
      <c r="AP48" s="28" t="str">
        <f t="shared" si="14"/>
        <v/>
      </c>
      <c r="AQ48" s="27" t="str">
        <f t="shared" si="15"/>
        <v/>
      </c>
      <c r="AR48" s="28">
        <f t="shared" si="16"/>
        <v>3</v>
      </c>
      <c r="AS48" s="29">
        <f t="shared" si="17"/>
        <v>1</v>
      </c>
      <c r="AT48" s="30"/>
      <c r="AU48" s="30"/>
      <c r="AV48" s="39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15.75" customHeight="1" x14ac:dyDescent="0.25">
      <c r="A49" s="16"/>
      <c r="B49" s="17" t="s">
        <v>124</v>
      </c>
      <c r="C49" s="18" t="s">
        <v>125</v>
      </c>
      <c r="D49" s="35"/>
      <c r="E49" s="20" t="str">
        <f t="shared" si="0"/>
        <v/>
      </c>
      <c r="F49" s="22"/>
      <c r="G49" s="20" t="str">
        <f t="shared" si="1"/>
        <v/>
      </c>
      <c r="H49" s="32"/>
      <c r="I49" s="36"/>
      <c r="J49" s="35"/>
      <c r="K49" s="20" t="str">
        <f t="shared" si="2"/>
        <v/>
      </c>
      <c r="L49" s="32"/>
      <c r="M49" s="20" t="str">
        <f t="shared" si="3"/>
        <v/>
      </c>
      <c r="N49" s="32"/>
      <c r="O49" s="36"/>
      <c r="P49" s="35"/>
      <c r="Q49" s="20" t="str">
        <f t="shared" si="4"/>
        <v/>
      </c>
      <c r="R49" s="37"/>
      <c r="S49" s="20" t="str">
        <f t="shared" si="5"/>
        <v/>
      </c>
      <c r="T49" s="32"/>
      <c r="U49" s="36"/>
      <c r="V49" s="35"/>
      <c r="W49" s="20" t="str">
        <f t="shared" si="6"/>
        <v/>
      </c>
      <c r="X49" s="37"/>
      <c r="Y49" s="20" t="str">
        <f t="shared" si="7"/>
        <v/>
      </c>
      <c r="Z49" s="32"/>
      <c r="AA49" s="38"/>
      <c r="AB49" s="35">
        <v>1</v>
      </c>
      <c r="AC49" s="20">
        <f t="shared" si="8"/>
        <v>14</v>
      </c>
      <c r="AD49" s="32"/>
      <c r="AE49" s="20" t="str">
        <f t="shared" si="9"/>
        <v/>
      </c>
      <c r="AF49" s="32">
        <v>3</v>
      </c>
      <c r="AG49" s="36"/>
      <c r="AH49" s="19"/>
      <c r="AI49" s="20" t="str">
        <f t="shared" si="10"/>
        <v/>
      </c>
      <c r="AJ49" s="21"/>
      <c r="AK49" s="20" t="str">
        <f t="shared" si="11"/>
        <v/>
      </c>
      <c r="AL49" s="22"/>
      <c r="AM49" s="25"/>
      <c r="AN49" s="26">
        <f t="shared" si="12"/>
        <v>1</v>
      </c>
      <c r="AO49" s="27">
        <f t="shared" si="13"/>
        <v>14</v>
      </c>
      <c r="AP49" s="28" t="str">
        <f t="shared" si="14"/>
        <v/>
      </c>
      <c r="AQ49" s="27" t="str">
        <f t="shared" si="15"/>
        <v/>
      </c>
      <c r="AR49" s="28">
        <f t="shared" si="16"/>
        <v>3</v>
      </c>
      <c r="AS49" s="29">
        <f t="shared" si="17"/>
        <v>1</v>
      </c>
      <c r="AT49" s="30"/>
      <c r="AU49" s="30"/>
      <c r="AV49" s="39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5.75" customHeight="1" x14ac:dyDescent="0.25">
      <c r="A50" s="16"/>
      <c r="B50" s="17" t="s">
        <v>124</v>
      </c>
      <c r="C50" s="18" t="s">
        <v>125</v>
      </c>
      <c r="D50" s="35"/>
      <c r="E50" s="20" t="str">
        <f t="shared" si="0"/>
        <v/>
      </c>
      <c r="F50" s="22"/>
      <c r="G50" s="20" t="str">
        <f t="shared" si="1"/>
        <v/>
      </c>
      <c r="H50" s="32"/>
      <c r="I50" s="36"/>
      <c r="J50" s="35"/>
      <c r="K50" s="20" t="str">
        <f t="shared" si="2"/>
        <v/>
      </c>
      <c r="L50" s="32"/>
      <c r="M50" s="20" t="str">
        <f t="shared" si="3"/>
        <v/>
      </c>
      <c r="N50" s="32"/>
      <c r="O50" s="36"/>
      <c r="P50" s="35"/>
      <c r="Q50" s="20" t="str">
        <f t="shared" si="4"/>
        <v/>
      </c>
      <c r="R50" s="37"/>
      <c r="S50" s="20" t="str">
        <f t="shared" si="5"/>
        <v/>
      </c>
      <c r="T50" s="32"/>
      <c r="U50" s="36"/>
      <c r="V50" s="35"/>
      <c r="W50" s="20" t="str">
        <f t="shared" si="6"/>
        <v/>
      </c>
      <c r="X50" s="37"/>
      <c r="Y50" s="20" t="str">
        <f t="shared" si="7"/>
        <v/>
      </c>
      <c r="Z50" s="32"/>
      <c r="AA50" s="38"/>
      <c r="AB50" s="35">
        <v>1</v>
      </c>
      <c r="AC50" s="20">
        <f t="shared" si="8"/>
        <v>14</v>
      </c>
      <c r="AD50" s="32"/>
      <c r="AE50" s="20" t="str">
        <f t="shared" si="9"/>
        <v/>
      </c>
      <c r="AF50" s="32">
        <v>3</v>
      </c>
      <c r="AG50" s="36"/>
      <c r="AH50" s="19"/>
      <c r="AI50" s="20" t="str">
        <f t="shared" si="10"/>
        <v/>
      </c>
      <c r="AJ50" s="21"/>
      <c r="AK50" s="20" t="str">
        <f t="shared" si="11"/>
        <v/>
      </c>
      <c r="AL50" s="22"/>
      <c r="AM50" s="25"/>
      <c r="AN50" s="26">
        <f t="shared" si="12"/>
        <v>1</v>
      </c>
      <c r="AO50" s="27">
        <f t="shared" si="13"/>
        <v>14</v>
      </c>
      <c r="AP50" s="28" t="str">
        <f t="shared" si="14"/>
        <v/>
      </c>
      <c r="AQ50" s="27" t="str">
        <f t="shared" si="15"/>
        <v/>
      </c>
      <c r="AR50" s="28">
        <f t="shared" si="16"/>
        <v>3</v>
      </c>
      <c r="AS50" s="29">
        <f t="shared" si="17"/>
        <v>1</v>
      </c>
      <c r="AT50" s="30"/>
      <c r="AU50" s="30"/>
      <c r="AV50" s="39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15.75" customHeight="1" x14ac:dyDescent="0.25">
      <c r="A51" s="16"/>
      <c r="B51" s="17" t="s">
        <v>124</v>
      </c>
      <c r="C51" s="18" t="s">
        <v>125</v>
      </c>
      <c r="D51" s="35"/>
      <c r="E51" s="20" t="str">
        <f t="shared" si="0"/>
        <v/>
      </c>
      <c r="F51" s="22"/>
      <c r="G51" s="20" t="str">
        <f t="shared" si="1"/>
        <v/>
      </c>
      <c r="H51" s="32"/>
      <c r="I51" s="36"/>
      <c r="J51" s="35"/>
      <c r="K51" s="20" t="str">
        <f t="shared" si="2"/>
        <v/>
      </c>
      <c r="L51" s="32"/>
      <c r="M51" s="20" t="str">
        <f t="shared" si="3"/>
        <v/>
      </c>
      <c r="N51" s="32"/>
      <c r="O51" s="36"/>
      <c r="P51" s="35"/>
      <c r="Q51" s="20" t="str">
        <f t="shared" si="4"/>
        <v/>
      </c>
      <c r="R51" s="37"/>
      <c r="S51" s="20" t="str">
        <f t="shared" si="5"/>
        <v/>
      </c>
      <c r="T51" s="32"/>
      <c r="U51" s="36"/>
      <c r="V51" s="35"/>
      <c r="W51" s="20" t="str">
        <f t="shared" si="6"/>
        <v/>
      </c>
      <c r="X51" s="37"/>
      <c r="Y51" s="20" t="str">
        <f t="shared" si="7"/>
        <v/>
      </c>
      <c r="Z51" s="32"/>
      <c r="AA51" s="38"/>
      <c r="AB51" s="35">
        <v>1</v>
      </c>
      <c r="AC51" s="20">
        <f t="shared" si="8"/>
        <v>14</v>
      </c>
      <c r="AD51" s="32"/>
      <c r="AE51" s="20" t="str">
        <f t="shared" si="9"/>
        <v/>
      </c>
      <c r="AF51" s="32">
        <v>3</v>
      </c>
      <c r="AG51" s="36"/>
      <c r="AH51" s="19"/>
      <c r="AI51" s="20" t="str">
        <f t="shared" si="10"/>
        <v/>
      </c>
      <c r="AJ51" s="21"/>
      <c r="AK51" s="20" t="str">
        <f t="shared" si="11"/>
        <v/>
      </c>
      <c r="AL51" s="22"/>
      <c r="AM51" s="25"/>
      <c r="AN51" s="26">
        <f t="shared" si="12"/>
        <v>1</v>
      </c>
      <c r="AO51" s="27">
        <f t="shared" si="13"/>
        <v>14</v>
      </c>
      <c r="AP51" s="28" t="str">
        <f t="shared" si="14"/>
        <v/>
      </c>
      <c r="AQ51" s="27" t="str">
        <f t="shared" si="15"/>
        <v/>
      </c>
      <c r="AR51" s="28">
        <f t="shared" si="16"/>
        <v>3</v>
      </c>
      <c r="AS51" s="29">
        <f t="shared" si="17"/>
        <v>1</v>
      </c>
      <c r="AT51" s="30"/>
      <c r="AU51" s="30"/>
      <c r="AV51" s="39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5.75" customHeight="1" x14ac:dyDescent="0.25">
      <c r="A52" s="16" t="s">
        <v>126</v>
      </c>
      <c r="B52" s="17" t="s">
        <v>28</v>
      </c>
      <c r="C52" s="40" t="s">
        <v>127</v>
      </c>
      <c r="D52" s="35"/>
      <c r="E52" s="20" t="str">
        <f t="shared" si="0"/>
        <v/>
      </c>
      <c r="F52" s="22"/>
      <c r="G52" s="20" t="str">
        <f t="shared" si="1"/>
        <v/>
      </c>
      <c r="H52" s="32"/>
      <c r="I52" s="36"/>
      <c r="J52" s="35"/>
      <c r="K52" s="20" t="str">
        <f t="shared" si="2"/>
        <v/>
      </c>
      <c r="L52" s="32"/>
      <c r="M52" s="20" t="str">
        <f t="shared" si="3"/>
        <v/>
      </c>
      <c r="N52" s="32"/>
      <c r="O52" s="36"/>
      <c r="P52" s="35"/>
      <c r="Q52" s="20" t="str">
        <f t="shared" si="4"/>
        <v/>
      </c>
      <c r="R52" s="37"/>
      <c r="S52" s="20" t="str">
        <f t="shared" si="5"/>
        <v/>
      </c>
      <c r="T52" s="32"/>
      <c r="U52" s="36"/>
      <c r="V52" s="35"/>
      <c r="W52" s="20" t="str">
        <f t="shared" si="6"/>
        <v/>
      </c>
      <c r="X52" s="37"/>
      <c r="Y52" s="20" t="str">
        <f t="shared" si="7"/>
        <v/>
      </c>
      <c r="Z52" s="32"/>
      <c r="AA52" s="38"/>
      <c r="AB52" s="35"/>
      <c r="AC52" s="20" t="str">
        <f t="shared" si="8"/>
        <v/>
      </c>
      <c r="AD52" s="32"/>
      <c r="AE52" s="20" t="str">
        <f t="shared" si="9"/>
        <v/>
      </c>
      <c r="AF52" s="32"/>
      <c r="AG52" s="36"/>
      <c r="AH52" s="19"/>
      <c r="AI52" s="20" t="str">
        <f t="shared" si="10"/>
        <v/>
      </c>
      <c r="AJ52" s="21">
        <v>14.25</v>
      </c>
      <c r="AK52" s="20">
        <f t="shared" si="11"/>
        <v>199.5</v>
      </c>
      <c r="AL52" s="22">
        <v>12</v>
      </c>
      <c r="AM52" s="25" t="s">
        <v>45</v>
      </c>
      <c r="AN52" s="26" t="str">
        <f t="shared" si="12"/>
        <v/>
      </c>
      <c r="AO52" s="27" t="str">
        <f t="shared" si="13"/>
        <v/>
      </c>
      <c r="AP52" s="28">
        <f t="shared" si="14"/>
        <v>14.25</v>
      </c>
      <c r="AQ52" s="27">
        <f t="shared" si="15"/>
        <v>199.5</v>
      </c>
      <c r="AR52" s="28">
        <f t="shared" si="16"/>
        <v>12</v>
      </c>
      <c r="AS52" s="29">
        <f t="shared" si="17"/>
        <v>14.25</v>
      </c>
      <c r="AT52" s="30"/>
      <c r="AU52" s="30"/>
      <c r="AV52" s="39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15.75" customHeight="1" x14ac:dyDescent="0.3">
      <c r="A53" s="41"/>
      <c r="B53" s="42"/>
      <c r="C53" s="43" t="s">
        <v>128</v>
      </c>
      <c r="D53" s="44">
        <f>SUM(D10:D52)</f>
        <v>10</v>
      </c>
      <c r="E53" s="44">
        <f>SUM(E10:E52)</f>
        <v>140</v>
      </c>
      <c r="F53" s="44">
        <f>SUM(F10:F52)</f>
        <v>12</v>
      </c>
      <c r="G53" s="44">
        <f>SUM(G1:G52)</f>
        <v>168</v>
      </c>
      <c r="H53" s="44">
        <f>SUM(H10:H52)</f>
        <v>29</v>
      </c>
      <c r="I53" s="45" t="s">
        <v>129</v>
      </c>
      <c r="J53" s="44">
        <f>SUM(J10:J52)</f>
        <v>11</v>
      </c>
      <c r="K53" s="44">
        <f>SUM(K10:K52)</f>
        <v>154</v>
      </c>
      <c r="L53" s="44">
        <f>SUM(L10:L52)</f>
        <v>10</v>
      </c>
      <c r="M53" s="44">
        <f>SUM(M10:M52)</f>
        <v>140</v>
      </c>
      <c r="N53" s="44">
        <f>SUM(N10:N52)</f>
        <v>30</v>
      </c>
      <c r="O53" s="45" t="s">
        <v>129</v>
      </c>
      <c r="P53" s="44">
        <f>SUM(P10:P52)</f>
        <v>10</v>
      </c>
      <c r="Q53" s="44">
        <f>SUM(Q10:Q52)</f>
        <v>140</v>
      </c>
      <c r="R53" s="44">
        <f>SUM(R10:R52)</f>
        <v>6</v>
      </c>
      <c r="S53" s="44">
        <f>SUM(S10:S52)</f>
        <v>84</v>
      </c>
      <c r="T53" s="44">
        <f>SUM(T10:T52)</f>
        <v>31</v>
      </c>
      <c r="U53" s="45" t="s">
        <v>129</v>
      </c>
      <c r="V53" s="44">
        <f>SUM(V10:V52)</f>
        <v>7</v>
      </c>
      <c r="W53" s="44">
        <f>SUM(W10:W52)</f>
        <v>98</v>
      </c>
      <c r="X53" s="44">
        <f>SUM(X10:X52)</f>
        <v>11</v>
      </c>
      <c r="Y53" s="44">
        <f>SUM(Y10:Y52)</f>
        <v>154</v>
      </c>
      <c r="Z53" s="44">
        <f>SUM(Z10:Z52)</f>
        <v>31</v>
      </c>
      <c r="AA53" s="45" t="s">
        <v>129</v>
      </c>
      <c r="AB53" s="44">
        <f>SUM(AB10:AB52)</f>
        <v>8</v>
      </c>
      <c r="AC53" s="44">
        <f>SUM(AC10:AC52)</f>
        <v>112</v>
      </c>
      <c r="AD53" s="44">
        <f>SUM(AD10:AD52)</f>
        <v>10</v>
      </c>
      <c r="AE53" s="44">
        <f>SUM(AE10:AE52)</f>
        <v>140</v>
      </c>
      <c r="AF53" s="44">
        <f>SUM(AF10:AF52)</f>
        <v>32</v>
      </c>
      <c r="AG53" s="45" t="s">
        <v>129</v>
      </c>
      <c r="AH53" s="44">
        <f>SUM(AH10:AH52)</f>
        <v>0</v>
      </c>
      <c r="AI53" s="44">
        <f>SUM(AI10:AI52)</f>
        <v>0</v>
      </c>
      <c r="AJ53" s="44">
        <f>SUM(AJ10:AJ52)</f>
        <v>14.25</v>
      </c>
      <c r="AK53" s="44">
        <f>SUM(AK10:AK52)</f>
        <v>199.5</v>
      </c>
      <c r="AL53" s="44">
        <f>SUM(AL10:AL52)</f>
        <v>12</v>
      </c>
      <c r="AM53" s="45" t="s">
        <v>129</v>
      </c>
      <c r="AN53" s="44">
        <f t="shared" ref="AN53:AS53" si="18">SUM(AN10:AN52)</f>
        <v>46</v>
      </c>
      <c r="AO53" s="44">
        <f t="shared" si="18"/>
        <v>644</v>
      </c>
      <c r="AP53" s="44">
        <f t="shared" si="18"/>
        <v>63.25</v>
      </c>
      <c r="AQ53" s="44">
        <f t="shared" si="18"/>
        <v>885.5</v>
      </c>
      <c r="AR53" s="44">
        <f t="shared" si="18"/>
        <v>165</v>
      </c>
      <c r="AS53" s="46">
        <f t="shared" si="18"/>
        <v>109.25</v>
      </c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15.75" customHeight="1" x14ac:dyDescent="0.3">
      <c r="A54" s="47"/>
      <c r="B54" s="48"/>
      <c r="C54" s="49" t="s">
        <v>130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165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7"/>
      <c r="AN54" s="50"/>
      <c r="AO54" s="51"/>
      <c r="AP54" s="51"/>
      <c r="AQ54" s="51"/>
      <c r="AR54" s="51"/>
      <c r="AS54" s="52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5.75" customHeight="1" x14ac:dyDescent="0.25">
      <c r="A55" s="16" t="s">
        <v>131</v>
      </c>
      <c r="B55" s="53"/>
      <c r="C55" s="54" t="s">
        <v>132</v>
      </c>
      <c r="D55" s="55"/>
      <c r="E55" s="28" t="str">
        <f t="shared" ref="E55:E56" si="19">IF(D55*4=0,"",D55*4)</f>
        <v/>
      </c>
      <c r="F55" s="56">
        <v>2</v>
      </c>
      <c r="G55" s="27">
        <f>IF(F55*14=0,"",F55*14)</f>
        <v>28</v>
      </c>
      <c r="H55" s="56" t="s">
        <v>129</v>
      </c>
      <c r="I55" s="57"/>
      <c r="J55" s="58"/>
      <c r="K55" s="27" t="str">
        <f t="shared" ref="K55:K56" si="20">IF(J55*4=0,"",J55*4)</f>
        <v/>
      </c>
      <c r="L55" s="56"/>
      <c r="M55" s="27" t="str">
        <f t="shared" ref="M55:M56" si="21">IF(L55*4=0,"",L55*4)</f>
        <v/>
      </c>
      <c r="N55" s="56" t="s">
        <v>129</v>
      </c>
      <c r="O55" s="59"/>
      <c r="P55" s="56"/>
      <c r="Q55" s="27" t="str">
        <f t="shared" ref="Q55:Q56" si="22">IF(P55*4=0,"",P55*4)</f>
        <v/>
      </c>
      <c r="R55" s="56"/>
      <c r="S55" s="27" t="str">
        <f t="shared" ref="S55:S56" si="23">IF(R55*4=0,"",R55*4)</f>
        <v/>
      </c>
      <c r="T55" s="56" t="s">
        <v>129</v>
      </c>
      <c r="U55" s="57"/>
      <c r="V55" s="58"/>
      <c r="W55" s="27" t="str">
        <f t="shared" ref="W55:W56" si="24">IF(V55*4=0,"",V55*4)</f>
        <v/>
      </c>
      <c r="X55" s="56"/>
      <c r="Y55" s="27" t="str">
        <f t="shared" ref="Y55:Y56" si="25">IF(X55*4=0,"",X55*4)</f>
        <v/>
      </c>
      <c r="Z55" s="56" t="s">
        <v>129</v>
      </c>
      <c r="AA55" s="59"/>
      <c r="AB55" s="56"/>
      <c r="AC55" s="27" t="str">
        <f t="shared" ref="AC55:AC56" si="26">IF(AB55*4=0,"",AB55*4)</f>
        <v/>
      </c>
      <c r="AD55" s="56"/>
      <c r="AE55" s="27" t="str">
        <f t="shared" ref="AE55:AE56" si="27">IF(AD55*4=0,"",AD55*4)</f>
        <v/>
      </c>
      <c r="AF55" s="56" t="s">
        <v>129</v>
      </c>
      <c r="AG55" s="57"/>
      <c r="AH55" s="58"/>
      <c r="AI55" s="27" t="str">
        <f t="shared" ref="AI55:AI56" si="28">IF(AH55*4=0,"",AH55*4)</f>
        <v/>
      </c>
      <c r="AJ55" s="56"/>
      <c r="AK55" s="27" t="str">
        <f t="shared" ref="AK55:AK56" si="29">IF(AJ55*4=0,"",AJ55*4)</f>
        <v/>
      </c>
      <c r="AL55" s="56" t="s">
        <v>129</v>
      </c>
      <c r="AM55" s="59"/>
      <c r="AN55" s="26"/>
      <c r="AO55" s="27" t="str">
        <f t="shared" ref="AO55:AO56" si="30">IF((D55+J55+P55+V55+AB55+AH55)*4=0,"",(D55+J55+P55+V55+AB55+AH55)*4)</f>
        <v/>
      </c>
      <c r="AP55" s="28"/>
      <c r="AQ55" s="27">
        <f t="shared" ref="AQ55:AQ56" si="31">IF((L55+F55+R55+X55+AD55+AJ55)*4=0,"",(L55+F55+R55+X55+AD55+AJ55)*4)</f>
        <v>8</v>
      </c>
      <c r="AR55" s="53" t="s">
        <v>129</v>
      </c>
      <c r="AS55" s="29">
        <f t="shared" ref="AS55:AS56" si="32">IF(D55+F55+L55+J55+P55+R55+V55+X55+AB55+AD55+AH55+AJ55=0,"",D55+F55+L55+J55+P55+R55+V55+X55+AB55+AD55+AH55+AJ55)</f>
        <v>2</v>
      </c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15.75" customHeight="1" x14ac:dyDescent="0.25">
      <c r="A56" s="16" t="s">
        <v>133</v>
      </c>
      <c r="B56" s="53" t="s">
        <v>28</v>
      </c>
      <c r="C56" s="54" t="s">
        <v>134</v>
      </c>
      <c r="D56" s="60"/>
      <c r="E56" s="28" t="str">
        <f t="shared" si="19"/>
        <v/>
      </c>
      <c r="F56" s="56"/>
      <c r="G56" s="27" t="str">
        <f>IF(F56*4=0,"",F56*4)</f>
        <v/>
      </c>
      <c r="H56" s="56" t="s">
        <v>129</v>
      </c>
      <c r="I56" s="57"/>
      <c r="J56" s="58"/>
      <c r="K56" s="27" t="str">
        <f t="shared" si="20"/>
        <v/>
      </c>
      <c r="L56" s="56"/>
      <c r="M56" s="27" t="str">
        <f t="shared" si="21"/>
        <v/>
      </c>
      <c r="N56" s="56" t="s">
        <v>129</v>
      </c>
      <c r="O56" s="59"/>
      <c r="P56" s="56"/>
      <c r="Q56" s="27" t="str">
        <f t="shared" si="22"/>
        <v/>
      </c>
      <c r="R56" s="56">
        <v>1</v>
      </c>
      <c r="S56" s="27">
        <f t="shared" si="23"/>
        <v>4</v>
      </c>
      <c r="T56" s="56" t="s">
        <v>129</v>
      </c>
      <c r="U56" s="57"/>
      <c r="V56" s="58"/>
      <c r="W56" s="27" t="str">
        <f t="shared" si="24"/>
        <v/>
      </c>
      <c r="X56" s="56"/>
      <c r="Y56" s="27" t="str">
        <f t="shared" si="25"/>
        <v/>
      </c>
      <c r="Z56" s="56" t="s">
        <v>129</v>
      </c>
      <c r="AA56" s="59"/>
      <c r="AB56" s="56"/>
      <c r="AC56" s="27" t="str">
        <f t="shared" si="26"/>
        <v/>
      </c>
      <c r="AD56" s="56"/>
      <c r="AE56" s="27" t="str">
        <f t="shared" si="27"/>
        <v/>
      </c>
      <c r="AF56" s="56" t="s">
        <v>129</v>
      </c>
      <c r="AG56" s="57"/>
      <c r="AH56" s="58"/>
      <c r="AI56" s="27" t="str">
        <f t="shared" si="28"/>
        <v/>
      </c>
      <c r="AJ56" s="56"/>
      <c r="AK56" s="27" t="str">
        <f t="shared" si="29"/>
        <v/>
      </c>
      <c r="AL56" s="56" t="s">
        <v>129</v>
      </c>
      <c r="AM56" s="59"/>
      <c r="AN56" s="26"/>
      <c r="AO56" s="27" t="str">
        <f t="shared" si="30"/>
        <v/>
      </c>
      <c r="AP56" s="28"/>
      <c r="AQ56" s="27">
        <f t="shared" si="31"/>
        <v>4</v>
      </c>
      <c r="AR56" s="53" t="s">
        <v>129</v>
      </c>
      <c r="AS56" s="29">
        <f t="shared" si="32"/>
        <v>1</v>
      </c>
      <c r="AT56" s="1"/>
      <c r="AU56" s="30" t="s">
        <v>135</v>
      </c>
      <c r="AV56" s="61" t="s">
        <v>136</v>
      </c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ht="15.75" customHeight="1" x14ac:dyDescent="0.25">
      <c r="A57" s="62"/>
      <c r="B57" s="63"/>
      <c r="C57" s="64" t="s">
        <v>137</v>
      </c>
      <c r="D57" s="65">
        <f t="shared" ref="D57:G57" si="33">SUM(D56)</f>
        <v>0</v>
      </c>
      <c r="E57" s="66">
        <f t="shared" si="33"/>
        <v>0</v>
      </c>
      <c r="F57" s="66">
        <f t="shared" si="33"/>
        <v>0</v>
      </c>
      <c r="G57" s="66">
        <f t="shared" si="33"/>
        <v>0</v>
      </c>
      <c r="H57" s="67" t="s">
        <v>129</v>
      </c>
      <c r="I57" s="68" t="s">
        <v>129</v>
      </c>
      <c r="J57" s="69">
        <f t="shared" ref="J57:M57" si="34">SUM(J56)</f>
        <v>0</v>
      </c>
      <c r="K57" s="66">
        <f t="shared" si="34"/>
        <v>0</v>
      </c>
      <c r="L57" s="66">
        <f t="shared" si="34"/>
        <v>0</v>
      </c>
      <c r="M57" s="66">
        <f t="shared" si="34"/>
        <v>0</v>
      </c>
      <c r="N57" s="67" t="s">
        <v>129</v>
      </c>
      <c r="O57" s="68" t="s">
        <v>129</v>
      </c>
      <c r="P57" s="66">
        <f t="shared" ref="P57:S57" si="35">SUM(P56)</f>
        <v>0</v>
      </c>
      <c r="Q57" s="66">
        <f t="shared" si="35"/>
        <v>0</v>
      </c>
      <c r="R57" s="66">
        <f t="shared" si="35"/>
        <v>1</v>
      </c>
      <c r="S57" s="66">
        <f t="shared" si="35"/>
        <v>4</v>
      </c>
      <c r="T57" s="67" t="s">
        <v>129</v>
      </c>
      <c r="U57" s="68" t="s">
        <v>129</v>
      </c>
      <c r="V57" s="69">
        <f t="shared" ref="V57:Y57" si="36">SUM(V56)</f>
        <v>0</v>
      </c>
      <c r="W57" s="66">
        <f t="shared" si="36"/>
        <v>0</v>
      </c>
      <c r="X57" s="66">
        <f t="shared" si="36"/>
        <v>0</v>
      </c>
      <c r="Y57" s="66">
        <f t="shared" si="36"/>
        <v>0</v>
      </c>
      <c r="Z57" s="67" t="s">
        <v>129</v>
      </c>
      <c r="AA57" s="68" t="s">
        <v>129</v>
      </c>
      <c r="AB57" s="66">
        <f t="shared" ref="AB57:AE57" si="37">SUM(AB56)</f>
        <v>0</v>
      </c>
      <c r="AC57" s="66">
        <f t="shared" si="37"/>
        <v>0</v>
      </c>
      <c r="AD57" s="66">
        <f t="shared" si="37"/>
        <v>0</v>
      </c>
      <c r="AE57" s="66">
        <f t="shared" si="37"/>
        <v>0</v>
      </c>
      <c r="AF57" s="67" t="s">
        <v>129</v>
      </c>
      <c r="AG57" s="68" t="s">
        <v>129</v>
      </c>
      <c r="AH57" s="66">
        <f t="shared" ref="AH57:AK57" si="38">SUM(AH56)</f>
        <v>0</v>
      </c>
      <c r="AI57" s="66">
        <f t="shared" si="38"/>
        <v>0</v>
      </c>
      <c r="AJ57" s="66">
        <f t="shared" si="38"/>
        <v>0</v>
      </c>
      <c r="AK57" s="66">
        <f t="shared" si="38"/>
        <v>0</v>
      </c>
      <c r="AL57" s="67" t="s">
        <v>129</v>
      </c>
      <c r="AM57" s="68" t="s">
        <v>129</v>
      </c>
      <c r="AN57" s="70">
        <f t="shared" ref="AN57:AQ57" si="39">SUM(AN56)</f>
        <v>0</v>
      </c>
      <c r="AO57" s="66">
        <f t="shared" si="39"/>
        <v>0</v>
      </c>
      <c r="AP57" s="66">
        <f t="shared" si="39"/>
        <v>0</v>
      </c>
      <c r="AQ57" s="66">
        <f t="shared" si="39"/>
        <v>4</v>
      </c>
      <c r="AR57" s="66" t="s">
        <v>129</v>
      </c>
      <c r="AS57" s="71">
        <f>SUM(AS56)</f>
        <v>1</v>
      </c>
      <c r="AT57" s="72"/>
      <c r="AU57" s="72"/>
      <c r="AV57" s="72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27" customHeight="1" x14ac:dyDescent="0.3">
      <c r="A58" s="47"/>
      <c r="B58" s="48"/>
      <c r="C58" s="49" t="s">
        <v>138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165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7"/>
      <c r="AN58" s="50"/>
      <c r="AO58" s="51"/>
      <c r="AP58" s="51"/>
      <c r="AQ58" s="51"/>
      <c r="AR58" s="51"/>
      <c r="AS58" s="52"/>
      <c r="AT58" s="1"/>
      <c r="AU58" s="1"/>
      <c r="AV58" s="1"/>
      <c r="AW58" s="15"/>
      <c r="AX58" s="15"/>
      <c r="AY58" s="15"/>
      <c r="AZ58" s="15"/>
      <c r="BA58" s="15"/>
      <c r="BB58" s="15"/>
      <c r="BC58" s="15"/>
      <c r="BD58" s="15"/>
      <c r="BE58" s="15"/>
      <c r="BF58" s="15"/>
    </row>
    <row r="59" spans="1:58" ht="15.75" customHeight="1" x14ac:dyDescent="0.25">
      <c r="A59" s="16" t="s">
        <v>139</v>
      </c>
      <c r="B59" s="53" t="s">
        <v>28</v>
      </c>
      <c r="C59" s="73" t="s">
        <v>140</v>
      </c>
      <c r="D59" s="56"/>
      <c r="E59" s="27" t="str">
        <f t="shared" ref="E59:E60" si="40">IF(D59*4=0,"",D59*4)</f>
        <v/>
      </c>
      <c r="F59" s="56"/>
      <c r="G59" s="27" t="str">
        <f t="shared" ref="G59:G60" si="41">IF(F59*4=0,"",F59*4)</f>
        <v/>
      </c>
      <c r="H59" s="56"/>
      <c r="I59" s="57"/>
      <c r="J59" s="58"/>
      <c r="K59" s="27" t="str">
        <f t="shared" ref="K59:K60" si="42">IF(J59*4=0,"",J59*4)</f>
        <v/>
      </c>
      <c r="L59" s="56"/>
      <c r="M59" s="27" t="str">
        <f t="shared" ref="M59:M60" si="43">IF(L59*4=0,"",L59*4)</f>
        <v/>
      </c>
      <c r="N59" s="56"/>
      <c r="O59" s="59"/>
      <c r="P59" s="56"/>
      <c r="Q59" s="27" t="str">
        <f t="shared" ref="Q59:Q60" si="44">IF(P59*4=0,"",P59*4)</f>
        <v/>
      </c>
      <c r="R59" s="56"/>
      <c r="S59" s="27" t="str">
        <f t="shared" ref="S59:S60" si="45">IF(R59*4=0,"",R59*4)</f>
        <v/>
      </c>
      <c r="T59" s="56"/>
      <c r="U59" s="57"/>
      <c r="V59" s="58"/>
      <c r="W59" s="27" t="str">
        <f t="shared" ref="W59:W60" si="46">IF(V59*4=0,"",V59*4)</f>
        <v/>
      </c>
      <c r="X59" s="56"/>
      <c r="Y59" s="27" t="str">
        <f t="shared" ref="Y59:Y60" si="47">IF(X59*4=0,"",X59*4)</f>
        <v/>
      </c>
      <c r="Z59" s="56"/>
      <c r="AA59" s="59"/>
      <c r="AB59" s="56"/>
      <c r="AC59" s="27" t="str">
        <f t="shared" ref="AC59:AC60" si="48">IF(AB59*4=0,"",AB59*4)</f>
        <v/>
      </c>
      <c r="AD59" s="56"/>
      <c r="AE59" s="27" t="str">
        <f t="shared" ref="AE59:AE60" si="49">IF(AD59*4=0,"",AD59*4)</f>
        <v/>
      </c>
      <c r="AF59" s="56"/>
      <c r="AG59" s="57"/>
      <c r="AH59" s="58"/>
      <c r="AI59" s="27" t="str">
        <f t="shared" ref="AI59:AI60" si="50">IF(AH59*4=0,"",AH59*4)</f>
        <v/>
      </c>
      <c r="AJ59" s="21">
        <v>2</v>
      </c>
      <c r="AK59" s="27">
        <f>IF(AJ59*14=0,"",AJ59*14)</f>
        <v>28</v>
      </c>
      <c r="AL59" s="56">
        <v>15</v>
      </c>
      <c r="AM59" s="59" t="s">
        <v>45</v>
      </c>
      <c r="AN59" s="26" t="str">
        <f>IF(D59+J59+P59+V59+AB59+AH59=0,"",D59+J59+P59+V59+AB59+AH59)</f>
        <v/>
      </c>
      <c r="AO59" s="27" t="str">
        <f>IF((D59+J59+P59+V59+AB59+AH59)*14=0,"",(D59+J59+P59+V59+AB59+AH59)*4)</f>
        <v/>
      </c>
      <c r="AP59" s="28">
        <f>IF(F59+L59+R59+X59+AD59+AJ59=0,"",F59+L59+R59+X59+AD59+AJ59)</f>
        <v>2</v>
      </c>
      <c r="AQ59" s="27">
        <f>IF((L59+F59+R59+X59+AD59+AJ59)*4=0,"",(L59+F59+R59+X59+AD59+AJ59)*14)</f>
        <v>28</v>
      </c>
      <c r="AR59" s="53">
        <f t="shared" ref="AR59:AR60" si="51">IF(N59+H59+T59+Z59+AF59+AL59=0,"",N59+H59+T59+Z59+AF59+AL59)</f>
        <v>15</v>
      </c>
      <c r="AS59" s="29">
        <f t="shared" ref="AS59:AS60" si="52">IF(D59+F59+L59+J59+P59+R59+V59+X59+AB59+AD59+AH59+AJ59=0,"",D59+F59+L59+J59+P59+R59+V59+X59+AB59+AD59+AH59+AJ59)</f>
        <v>2</v>
      </c>
      <c r="AT59" s="1"/>
      <c r="AU59" s="30" t="s">
        <v>38</v>
      </c>
      <c r="AV59" s="33" t="s">
        <v>109</v>
      </c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75" customHeight="1" x14ac:dyDescent="0.25">
      <c r="A60" s="74"/>
      <c r="B60" s="53"/>
      <c r="C60" s="73"/>
      <c r="D60" s="56"/>
      <c r="E60" s="27" t="str">
        <f t="shared" si="40"/>
        <v/>
      </c>
      <c r="F60" s="56"/>
      <c r="G60" s="27" t="str">
        <f t="shared" si="41"/>
        <v/>
      </c>
      <c r="H60" s="56"/>
      <c r="I60" s="57"/>
      <c r="J60" s="58"/>
      <c r="K60" s="27" t="str">
        <f t="shared" si="42"/>
        <v/>
      </c>
      <c r="L60" s="56"/>
      <c r="M60" s="27" t="str">
        <f t="shared" si="43"/>
        <v/>
      </c>
      <c r="N60" s="56"/>
      <c r="O60" s="59"/>
      <c r="P60" s="56"/>
      <c r="Q60" s="27" t="str">
        <f t="shared" si="44"/>
        <v/>
      </c>
      <c r="R60" s="56"/>
      <c r="S60" s="27" t="str">
        <f t="shared" si="45"/>
        <v/>
      </c>
      <c r="T60" s="56"/>
      <c r="U60" s="57"/>
      <c r="V60" s="58"/>
      <c r="W60" s="27" t="str">
        <f t="shared" si="46"/>
        <v/>
      </c>
      <c r="X60" s="56"/>
      <c r="Y60" s="27" t="str">
        <f t="shared" si="47"/>
        <v/>
      </c>
      <c r="Z60" s="56"/>
      <c r="AA60" s="59"/>
      <c r="AB60" s="56"/>
      <c r="AC60" s="27" t="str">
        <f t="shared" si="48"/>
        <v/>
      </c>
      <c r="AD60" s="56"/>
      <c r="AE60" s="27" t="str">
        <f t="shared" si="49"/>
        <v/>
      </c>
      <c r="AF60" s="56"/>
      <c r="AG60" s="57"/>
      <c r="AH60" s="58"/>
      <c r="AI60" s="27" t="str">
        <f t="shared" si="50"/>
        <v/>
      </c>
      <c r="AJ60" s="56"/>
      <c r="AK60" s="27" t="str">
        <f>IF(AJ60*4=0,"",AJ60*4)</f>
        <v/>
      </c>
      <c r="AL60" s="56"/>
      <c r="AM60" s="59"/>
      <c r="AN60" s="26"/>
      <c r="AO60" s="27" t="str">
        <f>IF((D60+J60+P60+V60+AB60+AH60)*4=0,"",(D60+J60+P60+V60+AB60+AH60)*4)</f>
        <v/>
      </c>
      <c r="AP60" s="28"/>
      <c r="AQ60" s="27" t="str">
        <f>IF((L60+F60+R60+X60+AD60+AJ60)*4=0,"",(L60+F60+R60+X60+AD60+AJ60)*4)</f>
        <v/>
      </c>
      <c r="AR60" s="53" t="str">
        <f t="shared" si="51"/>
        <v/>
      </c>
      <c r="AS60" s="29" t="str">
        <f t="shared" si="52"/>
        <v/>
      </c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5.75" customHeight="1" x14ac:dyDescent="0.25">
      <c r="A61" s="62"/>
      <c r="B61" s="63"/>
      <c r="C61" s="64" t="s">
        <v>141</v>
      </c>
      <c r="D61" s="66">
        <f t="shared" ref="D61:H61" si="53">SUM(D59:D60)</f>
        <v>0</v>
      </c>
      <c r="E61" s="66">
        <f t="shared" si="53"/>
        <v>0</v>
      </c>
      <c r="F61" s="66">
        <f t="shared" si="53"/>
        <v>0</v>
      </c>
      <c r="G61" s="66">
        <f t="shared" si="53"/>
        <v>0</v>
      </c>
      <c r="H61" s="66">
        <f t="shared" si="53"/>
        <v>0</v>
      </c>
      <c r="I61" s="68" t="s">
        <v>129</v>
      </c>
      <c r="J61" s="69">
        <f t="shared" ref="J61:N61" si="54">SUM(J59:J60)</f>
        <v>0</v>
      </c>
      <c r="K61" s="66">
        <f t="shared" si="54"/>
        <v>0</v>
      </c>
      <c r="L61" s="66">
        <f t="shared" si="54"/>
        <v>0</v>
      </c>
      <c r="M61" s="66">
        <f t="shared" si="54"/>
        <v>0</v>
      </c>
      <c r="N61" s="66">
        <f t="shared" si="54"/>
        <v>0</v>
      </c>
      <c r="O61" s="68" t="s">
        <v>129</v>
      </c>
      <c r="P61" s="66">
        <f t="shared" ref="P61:T61" si="55">SUM(P59:P60)</f>
        <v>0</v>
      </c>
      <c r="Q61" s="66">
        <f t="shared" si="55"/>
        <v>0</v>
      </c>
      <c r="R61" s="66">
        <f t="shared" si="55"/>
        <v>0</v>
      </c>
      <c r="S61" s="66">
        <f t="shared" si="55"/>
        <v>0</v>
      </c>
      <c r="T61" s="66">
        <f t="shared" si="55"/>
        <v>0</v>
      </c>
      <c r="U61" s="68" t="s">
        <v>129</v>
      </c>
      <c r="V61" s="69">
        <f t="shared" ref="V61:Z61" si="56">SUM(V59:V60)</f>
        <v>0</v>
      </c>
      <c r="W61" s="66">
        <f t="shared" si="56"/>
        <v>0</v>
      </c>
      <c r="X61" s="66">
        <f t="shared" si="56"/>
        <v>0</v>
      </c>
      <c r="Y61" s="66">
        <f t="shared" si="56"/>
        <v>0</v>
      </c>
      <c r="Z61" s="66">
        <f t="shared" si="56"/>
        <v>0</v>
      </c>
      <c r="AA61" s="68" t="s">
        <v>129</v>
      </c>
      <c r="AB61" s="66">
        <f t="shared" ref="AB61:AF61" si="57">SUM(AB59:AB60)</f>
        <v>0</v>
      </c>
      <c r="AC61" s="66">
        <f t="shared" si="57"/>
        <v>0</v>
      </c>
      <c r="AD61" s="66">
        <f t="shared" si="57"/>
        <v>0</v>
      </c>
      <c r="AE61" s="66">
        <f t="shared" si="57"/>
        <v>0</v>
      </c>
      <c r="AF61" s="66">
        <f t="shared" si="57"/>
        <v>0</v>
      </c>
      <c r="AG61" s="68" t="s">
        <v>129</v>
      </c>
      <c r="AH61" s="66">
        <f t="shared" ref="AH61:AL61" si="58">SUM(AH59:AH60)</f>
        <v>0</v>
      </c>
      <c r="AI61" s="66">
        <f t="shared" si="58"/>
        <v>0</v>
      </c>
      <c r="AJ61" s="66">
        <f t="shared" si="58"/>
        <v>2</v>
      </c>
      <c r="AK61" s="66">
        <f t="shared" si="58"/>
        <v>28</v>
      </c>
      <c r="AL61" s="66">
        <f t="shared" si="58"/>
        <v>15</v>
      </c>
      <c r="AM61" s="68" t="s">
        <v>129</v>
      </c>
      <c r="AN61" s="70">
        <f t="shared" ref="AN61:AS61" si="59">SUM(AN59:AN60)</f>
        <v>0</v>
      </c>
      <c r="AO61" s="66">
        <f t="shared" si="59"/>
        <v>0</v>
      </c>
      <c r="AP61" s="66">
        <f t="shared" si="59"/>
        <v>2</v>
      </c>
      <c r="AQ61" s="66">
        <f t="shared" si="59"/>
        <v>28</v>
      </c>
      <c r="AR61" s="66">
        <f t="shared" si="59"/>
        <v>15</v>
      </c>
      <c r="AS61" s="71">
        <f t="shared" si="59"/>
        <v>2</v>
      </c>
      <c r="AT61" s="72"/>
      <c r="AU61" s="75"/>
      <c r="AV61" s="76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1.75" customHeight="1" x14ac:dyDescent="0.25">
      <c r="A62" s="77"/>
      <c r="B62" s="78"/>
      <c r="C62" s="79" t="s">
        <v>142</v>
      </c>
      <c r="D62" s="80">
        <f t="shared" ref="D62:G62" si="60">D53+D57+D61</f>
        <v>10</v>
      </c>
      <c r="E62" s="80">
        <f t="shared" si="60"/>
        <v>140</v>
      </c>
      <c r="F62" s="80">
        <f t="shared" si="60"/>
        <v>12</v>
      </c>
      <c r="G62" s="80">
        <f t="shared" si="60"/>
        <v>168</v>
      </c>
      <c r="H62" s="80">
        <f>H53+H61</f>
        <v>29</v>
      </c>
      <c r="I62" s="81" t="s">
        <v>129</v>
      </c>
      <c r="J62" s="80">
        <f t="shared" ref="J62:M62" si="61">J53+J57+J61</f>
        <v>11</v>
      </c>
      <c r="K62" s="80">
        <f t="shared" si="61"/>
        <v>154</v>
      </c>
      <c r="L62" s="80">
        <f t="shared" si="61"/>
        <v>10</v>
      </c>
      <c r="M62" s="80">
        <f t="shared" si="61"/>
        <v>140</v>
      </c>
      <c r="N62" s="80">
        <f>N53+N61</f>
        <v>30</v>
      </c>
      <c r="O62" s="81" t="s">
        <v>129</v>
      </c>
      <c r="P62" s="80">
        <f t="shared" ref="P62:S62" si="62">P53+P57+P61</f>
        <v>10</v>
      </c>
      <c r="Q62" s="80">
        <f t="shared" si="62"/>
        <v>140</v>
      </c>
      <c r="R62" s="80">
        <f t="shared" si="62"/>
        <v>7</v>
      </c>
      <c r="S62" s="80">
        <f t="shared" si="62"/>
        <v>88</v>
      </c>
      <c r="T62" s="80">
        <f>T53+T61</f>
        <v>31</v>
      </c>
      <c r="U62" s="81" t="s">
        <v>129</v>
      </c>
      <c r="V62" s="80">
        <f t="shared" ref="V62:Y62" si="63">V53+V57+V61</f>
        <v>7</v>
      </c>
      <c r="W62" s="80">
        <f t="shared" si="63"/>
        <v>98</v>
      </c>
      <c r="X62" s="80">
        <f t="shared" si="63"/>
        <v>11</v>
      </c>
      <c r="Y62" s="80">
        <f t="shared" si="63"/>
        <v>154</v>
      </c>
      <c r="Z62" s="80">
        <f>Z53+Z61</f>
        <v>31</v>
      </c>
      <c r="AA62" s="81" t="s">
        <v>129</v>
      </c>
      <c r="AB62" s="80">
        <f t="shared" ref="AB62:AE62" si="64">AB53+AB57+AB61</f>
        <v>8</v>
      </c>
      <c r="AC62" s="80">
        <f t="shared" si="64"/>
        <v>112</v>
      </c>
      <c r="AD62" s="80">
        <f t="shared" si="64"/>
        <v>10</v>
      </c>
      <c r="AE62" s="80">
        <f t="shared" si="64"/>
        <v>140</v>
      </c>
      <c r="AF62" s="80">
        <f>AF53+AF61</f>
        <v>32</v>
      </c>
      <c r="AG62" s="81" t="s">
        <v>129</v>
      </c>
      <c r="AH62" s="80">
        <f t="shared" ref="AH62:AK62" si="65">AH53+AH57+AH61</f>
        <v>0</v>
      </c>
      <c r="AI62" s="80">
        <f t="shared" si="65"/>
        <v>0</v>
      </c>
      <c r="AJ62" s="80">
        <f t="shared" si="65"/>
        <v>16.25</v>
      </c>
      <c r="AK62" s="80">
        <f t="shared" si="65"/>
        <v>227.5</v>
      </c>
      <c r="AL62" s="80">
        <f>AL53+AL61</f>
        <v>27</v>
      </c>
      <c r="AM62" s="81" t="s">
        <v>129</v>
      </c>
      <c r="AN62" s="80">
        <f t="shared" ref="AN62:AQ62" si="66">AN53+AN57+AN61</f>
        <v>46</v>
      </c>
      <c r="AO62" s="80">
        <f t="shared" si="66"/>
        <v>644</v>
      </c>
      <c r="AP62" s="80">
        <f t="shared" si="66"/>
        <v>65.25</v>
      </c>
      <c r="AQ62" s="80">
        <f t="shared" si="66"/>
        <v>917.5</v>
      </c>
      <c r="AR62" s="80">
        <f>AR53+AR61</f>
        <v>180</v>
      </c>
      <c r="AS62" s="82">
        <f>AS53+AS57+AS61</f>
        <v>112.25</v>
      </c>
      <c r="AT62" s="1"/>
      <c r="AU62" s="75"/>
      <c r="AV62" s="76"/>
      <c r="AW62" s="72"/>
      <c r="AX62" s="72"/>
      <c r="AY62" s="72"/>
      <c r="AZ62" s="72"/>
      <c r="BA62" s="72"/>
      <c r="BB62" s="72"/>
      <c r="BC62" s="72"/>
      <c r="BD62" s="72"/>
      <c r="BE62" s="72"/>
      <c r="BF62" s="72"/>
    </row>
    <row r="63" spans="1:58" ht="15.75" customHeight="1" x14ac:dyDescent="0.2">
      <c r="A63" s="168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70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15.75" customHeight="1" x14ac:dyDescent="0.3">
      <c r="A64" s="83"/>
      <c r="B64" s="48"/>
      <c r="C64" s="84" t="s">
        <v>143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171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3"/>
      <c r="AN64" s="86"/>
      <c r="AO64" s="87"/>
      <c r="AP64" s="87"/>
      <c r="AQ64" s="87"/>
      <c r="AR64" s="87"/>
      <c r="AS64" s="88"/>
      <c r="AT64" s="89"/>
      <c r="AU64" s="89"/>
      <c r="AV64" s="90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15.75" customHeight="1" x14ac:dyDescent="0.3">
      <c r="A65" s="16"/>
      <c r="B65" s="91" t="s">
        <v>124</v>
      </c>
      <c r="C65" s="34"/>
      <c r="D65" s="58"/>
      <c r="E65" s="27" t="str">
        <f>IF(D65*14=0,"",D65*14)</f>
        <v/>
      </c>
      <c r="F65" s="56"/>
      <c r="G65" s="27" t="str">
        <f>IF(F65*14=0,"",F65*14)</f>
        <v/>
      </c>
      <c r="H65" s="56"/>
      <c r="I65" s="57"/>
      <c r="J65" s="58"/>
      <c r="K65" s="27" t="str">
        <f>IF(J65*14=0,"",J65*14)</f>
        <v/>
      </c>
      <c r="L65" s="56"/>
      <c r="M65" s="27" t="str">
        <f>IF(L65*14=0,"",L65*14)</f>
        <v/>
      </c>
      <c r="N65" s="56"/>
      <c r="O65" s="59"/>
      <c r="P65" s="56"/>
      <c r="Q65" s="27" t="str">
        <f>IF(P65*14=0,"",P65*14)</f>
        <v/>
      </c>
      <c r="R65" s="56"/>
      <c r="S65" s="27" t="str">
        <f>IF(R65*14=0,"",R65*14)</f>
        <v/>
      </c>
      <c r="T65" s="56"/>
      <c r="U65" s="57"/>
      <c r="V65" s="58"/>
      <c r="W65" s="27" t="str">
        <f>IF(V65*14=0,"",V65*14)</f>
        <v/>
      </c>
      <c r="X65" s="56"/>
      <c r="Y65" s="27" t="str">
        <f>IF(X65*14=0,"",X65*14)</f>
        <v/>
      </c>
      <c r="Z65" s="56"/>
      <c r="AA65" s="59"/>
      <c r="AB65" s="56"/>
      <c r="AC65" s="27" t="str">
        <f>IF(AB65*14=0,"",AB65*14)</f>
        <v/>
      </c>
      <c r="AD65" s="56"/>
      <c r="AE65" s="27" t="str">
        <f>IF(AD65*14=0,"",AD65*14)</f>
        <v/>
      </c>
      <c r="AF65" s="56"/>
      <c r="AG65" s="57"/>
      <c r="AH65" s="58"/>
      <c r="AI65" s="27" t="str">
        <f>IF(AH65*14=0,"",AH65*14)</f>
        <v/>
      </c>
      <c r="AJ65" s="56"/>
      <c r="AK65" s="27" t="str">
        <f>IF(AJ65*14=0,"",AJ65*14)</f>
        <v/>
      </c>
      <c r="AL65" s="56"/>
      <c r="AM65" s="59"/>
      <c r="AN65" s="174"/>
      <c r="AO65" s="160"/>
      <c r="AP65" s="160"/>
      <c r="AQ65" s="175"/>
      <c r="AR65" s="176"/>
      <c r="AS65" s="177"/>
      <c r="AT65" s="30"/>
      <c r="AU65" s="30"/>
      <c r="AV65" s="139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21.75" customHeight="1" x14ac:dyDescent="0.25">
      <c r="A66" s="178"/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80"/>
      <c r="AN66" s="92"/>
      <c r="AO66" s="92"/>
      <c r="AP66" s="92"/>
      <c r="AQ66" s="92"/>
      <c r="AR66" s="92"/>
      <c r="AS66" s="93"/>
      <c r="AT66" s="1"/>
      <c r="AU66" s="1"/>
      <c r="AV66" s="1"/>
      <c r="AW66" s="72"/>
      <c r="AX66" s="72"/>
      <c r="AY66" s="72"/>
      <c r="AZ66" s="72"/>
      <c r="BA66" s="72"/>
      <c r="BB66" s="72"/>
      <c r="BC66" s="72"/>
      <c r="BD66" s="72"/>
      <c r="BE66" s="72"/>
      <c r="BF66" s="72"/>
    </row>
    <row r="67" spans="1:58" ht="21.75" customHeight="1" x14ac:dyDescent="0.25">
      <c r="A67" s="94"/>
      <c r="B67" s="95"/>
      <c r="C67" s="96"/>
      <c r="D67" s="97"/>
      <c r="E67" s="97"/>
      <c r="F67" s="97"/>
      <c r="G67" s="97"/>
      <c r="H67" s="97"/>
      <c r="I67" s="97"/>
      <c r="J67" s="97"/>
      <c r="K67" s="97"/>
      <c r="L67" s="97"/>
      <c r="M67" s="98"/>
      <c r="N67" s="99"/>
      <c r="O67" s="99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100"/>
      <c r="AO67" s="101"/>
      <c r="AP67" s="101"/>
      <c r="AQ67" s="101"/>
      <c r="AR67" s="101"/>
      <c r="AS67" s="102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15.75" customHeight="1" x14ac:dyDescent="0.25">
      <c r="A68" s="162"/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4"/>
      <c r="AN68" s="103"/>
      <c r="AO68" s="103"/>
      <c r="AP68" s="103"/>
      <c r="AQ68" s="103"/>
      <c r="AR68" s="103"/>
      <c r="AS68" s="104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5.75" customHeight="1" x14ac:dyDescent="0.25">
      <c r="A69" s="159" t="s">
        <v>144</v>
      </c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1"/>
      <c r="AN69" s="105"/>
      <c r="AO69" s="105"/>
      <c r="AP69" s="105"/>
      <c r="AQ69" s="105"/>
      <c r="AR69" s="105"/>
      <c r="AS69" s="106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5.75" customHeight="1" x14ac:dyDescent="0.3">
      <c r="A70" s="107"/>
      <c r="B70" s="108"/>
      <c r="C70" s="109" t="s">
        <v>145</v>
      </c>
      <c r="D70" s="110"/>
      <c r="E70" s="111"/>
      <c r="F70" s="111"/>
      <c r="G70" s="111"/>
      <c r="H70" s="28"/>
      <c r="I70" s="112" t="str">
        <f>IF(COUNTIF(I10:I60,"A")=0,"",COUNTIF(I10:I60,"A"))</f>
        <v/>
      </c>
      <c r="J70" s="110"/>
      <c r="K70" s="111"/>
      <c r="L70" s="111"/>
      <c r="M70" s="111"/>
      <c r="N70" s="28"/>
      <c r="O70" s="112" t="str">
        <f>IF(COUNTIF(O10:O60,"A")=0,"",COUNTIF(O10:O60,"A"))</f>
        <v/>
      </c>
      <c r="P70" s="110"/>
      <c r="Q70" s="111"/>
      <c r="R70" s="111"/>
      <c r="S70" s="111"/>
      <c r="T70" s="28"/>
      <c r="U70" s="112" t="str">
        <f>IF(COUNTIF(U10:U60,"A")=0,"",COUNTIF(U10:U60,"A"))</f>
        <v/>
      </c>
      <c r="V70" s="110"/>
      <c r="W70" s="111"/>
      <c r="X70" s="111"/>
      <c r="Y70" s="111"/>
      <c r="Z70" s="28"/>
      <c r="AA70" s="112" t="str">
        <f>IF(COUNTIF(AA10:AA60,"A")=0,"",COUNTIF(AA10:AA60,"A"))</f>
        <v/>
      </c>
      <c r="AB70" s="110"/>
      <c r="AC70" s="111"/>
      <c r="AD70" s="111"/>
      <c r="AE70" s="111"/>
      <c r="AF70" s="28"/>
      <c r="AG70" s="112" t="str">
        <f>IF(COUNTIF(AG10:AG60,"A")=0,"",COUNTIF(AG10:AG60,"A"))</f>
        <v/>
      </c>
      <c r="AH70" s="110"/>
      <c r="AI70" s="111"/>
      <c r="AJ70" s="111"/>
      <c r="AK70" s="111"/>
      <c r="AL70" s="28"/>
      <c r="AM70" s="112" t="str">
        <f>IF(COUNTIF(AM10:AM60,"A")=0,"",COUNTIF(AM10:AM60,"A"))</f>
        <v/>
      </c>
      <c r="AN70" s="113"/>
      <c r="AO70" s="111"/>
      <c r="AP70" s="111"/>
      <c r="AQ70" s="111"/>
      <c r="AR70" s="28"/>
      <c r="AS70" s="114" t="str">
        <f t="shared" ref="AS70:AS82" si="67">IF(SUM(I70:AM70)=0,"",SUM(I70:AM70))</f>
        <v/>
      </c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5.75" customHeight="1" x14ac:dyDescent="0.3">
      <c r="A71" s="115"/>
      <c r="B71" s="108"/>
      <c r="C71" s="109" t="s">
        <v>146</v>
      </c>
      <c r="D71" s="110"/>
      <c r="E71" s="111"/>
      <c r="F71" s="111"/>
      <c r="G71" s="111"/>
      <c r="H71" s="28"/>
      <c r="I71" s="112" t="str">
        <f>IF(COUNTIF(I10:I60,"B")=0,"",COUNTIF(I10:I60,"B"))</f>
        <v/>
      </c>
      <c r="J71" s="110"/>
      <c r="K71" s="111"/>
      <c r="L71" s="111"/>
      <c r="M71" s="111"/>
      <c r="N71" s="28"/>
      <c r="O71" s="112" t="str">
        <f>IF(COUNTIF(O10:O60,"B")=0,"",COUNTIF(O10:O60,"B"))</f>
        <v/>
      </c>
      <c r="P71" s="110"/>
      <c r="Q71" s="111"/>
      <c r="R71" s="111"/>
      <c r="S71" s="111"/>
      <c r="T71" s="28"/>
      <c r="U71" s="112" t="str">
        <f>IF(COUNTIF(U10:U60,"B")=0,"",COUNTIF(U10:U60,"B"))</f>
        <v/>
      </c>
      <c r="V71" s="110"/>
      <c r="W71" s="111"/>
      <c r="X71" s="111"/>
      <c r="Y71" s="111"/>
      <c r="Z71" s="28"/>
      <c r="AA71" s="112" t="str">
        <f>IF(COUNTIF(AA10:AA60,"B")=0,"",COUNTIF(AA10:AA60,"B"))</f>
        <v/>
      </c>
      <c r="AB71" s="110"/>
      <c r="AC71" s="111"/>
      <c r="AD71" s="111"/>
      <c r="AE71" s="111"/>
      <c r="AF71" s="28"/>
      <c r="AG71" s="112" t="str">
        <f>IF(COUNTIF(AG10:AG60,"B")=0,"",COUNTIF(AG10:AG60,"B"))</f>
        <v/>
      </c>
      <c r="AH71" s="110"/>
      <c r="AI71" s="111"/>
      <c r="AJ71" s="111"/>
      <c r="AK71" s="111"/>
      <c r="AL71" s="28"/>
      <c r="AM71" s="112" t="str">
        <f>IF(COUNTIF(AM10:AM60,"B")=0,"",COUNTIF(AM10:AM60,"B"))</f>
        <v/>
      </c>
      <c r="AN71" s="113"/>
      <c r="AO71" s="111"/>
      <c r="AP71" s="111"/>
      <c r="AQ71" s="111"/>
      <c r="AR71" s="28"/>
      <c r="AS71" s="114" t="str">
        <f t="shared" si="67"/>
        <v/>
      </c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9.75" customHeight="1" x14ac:dyDescent="0.3">
      <c r="A72" s="115"/>
      <c r="B72" s="108"/>
      <c r="C72" s="109" t="s">
        <v>147</v>
      </c>
      <c r="D72" s="110"/>
      <c r="E72" s="111"/>
      <c r="F72" s="111"/>
      <c r="G72" s="111"/>
      <c r="H72" s="28"/>
      <c r="I72" s="112">
        <f>IF(COUNTIF(I10:I60,"ÉÉ")=0,"",COUNTIF(I10:I60,"ÉÉ"))</f>
        <v>1</v>
      </c>
      <c r="J72" s="110"/>
      <c r="K72" s="111"/>
      <c r="L72" s="111"/>
      <c r="M72" s="111"/>
      <c r="N72" s="28"/>
      <c r="O72" s="112">
        <f>IF(COUNTIF(O10:O60,"ÉÉ")=0,"",COUNTIF(O10:O60,"ÉÉ"))</f>
        <v>1</v>
      </c>
      <c r="P72" s="110"/>
      <c r="Q72" s="111"/>
      <c r="R72" s="111"/>
      <c r="S72" s="111"/>
      <c r="T72" s="28"/>
      <c r="U72" s="112">
        <f>IF(COUNTIF(U10:U60,"ÉÉ")=0,"",COUNTIF(U10:U60,"ÉÉ"))</f>
        <v>2</v>
      </c>
      <c r="V72" s="110"/>
      <c r="W72" s="111"/>
      <c r="X72" s="111"/>
      <c r="Y72" s="111"/>
      <c r="Z72" s="28"/>
      <c r="AA72" s="112">
        <f>IF(COUNTIF(AA10:AA60,"ÉÉ")=0,"",COUNTIF(AA10:AA60,"ÉÉ"))</f>
        <v>1</v>
      </c>
      <c r="AB72" s="110"/>
      <c r="AC72" s="111"/>
      <c r="AD72" s="111"/>
      <c r="AE72" s="111"/>
      <c r="AF72" s="28"/>
      <c r="AG72" s="112">
        <f>IF(COUNTIF(AG10:AG60,"ÉÉ")=0,"",COUNTIF(AG10:AG60,"ÉÉ"))</f>
        <v>3</v>
      </c>
      <c r="AH72" s="110"/>
      <c r="AI72" s="111"/>
      <c r="AJ72" s="111"/>
      <c r="AK72" s="111"/>
      <c r="AL72" s="28"/>
      <c r="AM72" s="112" t="str">
        <f>IF(COUNTIF(AM10:AM60,"ÉÉ")=0,"",COUNTIF(AM10:AM60,"ÉÉ"))</f>
        <v/>
      </c>
      <c r="AN72" s="113"/>
      <c r="AO72" s="111"/>
      <c r="AP72" s="111"/>
      <c r="AQ72" s="111"/>
      <c r="AR72" s="28"/>
      <c r="AS72" s="114">
        <f t="shared" si="67"/>
        <v>8</v>
      </c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5.75" customHeight="1" x14ac:dyDescent="0.25">
      <c r="A73" s="115"/>
      <c r="B73" s="116"/>
      <c r="C73" s="109" t="s">
        <v>148</v>
      </c>
      <c r="D73" s="117"/>
      <c r="E73" s="118"/>
      <c r="F73" s="118"/>
      <c r="G73" s="118"/>
      <c r="H73" s="119"/>
      <c r="I73" s="112" t="str">
        <f>IF(COUNTIF(I10:I60,"ÉÉ(Z)")=0,"",COUNTIF(I10:I60,"ÉÉ(Z)"))</f>
        <v/>
      </c>
      <c r="J73" s="117"/>
      <c r="K73" s="118"/>
      <c r="L73" s="118"/>
      <c r="M73" s="118"/>
      <c r="N73" s="119"/>
      <c r="O73" s="112" t="str">
        <f>IF(COUNTIF(O10:O60,"ÉÉ(Z)")=0,"",COUNTIF(O10:O60,"ÉÉ(Z)"))</f>
        <v/>
      </c>
      <c r="P73" s="117"/>
      <c r="Q73" s="118"/>
      <c r="R73" s="118"/>
      <c r="S73" s="118"/>
      <c r="T73" s="119"/>
      <c r="U73" s="112" t="str">
        <f>IF(COUNTIF(U10:U60,"ÉÉ(Z)")=0,"",COUNTIF(U10:U60,"ÉÉ(Z)"))</f>
        <v/>
      </c>
      <c r="V73" s="117"/>
      <c r="W73" s="118"/>
      <c r="X73" s="118"/>
      <c r="Y73" s="118"/>
      <c r="Z73" s="119"/>
      <c r="AA73" s="112" t="str">
        <f>IF(COUNTIF(AA10:AA60,"ÉÉ(Z)")=0,"",COUNTIF(AA10:AA60,"ÉÉ(Z)"))</f>
        <v/>
      </c>
      <c r="AB73" s="117"/>
      <c r="AC73" s="118"/>
      <c r="AD73" s="118"/>
      <c r="AE73" s="118"/>
      <c r="AF73" s="119"/>
      <c r="AG73" s="112" t="str">
        <f>IF(COUNTIF(AG10:AG60,"ÉÉ(Z)")=0,"",COUNTIF(AG10:AG60,"ÉÉ(Z)"))</f>
        <v/>
      </c>
      <c r="AH73" s="117"/>
      <c r="AI73" s="118"/>
      <c r="AJ73" s="118"/>
      <c r="AK73" s="118"/>
      <c r="AL73" s="119"/>
      <c r="AM73" s="112" t="str">
        <f>IF(COUNTIF(AM10:AM60,"ÉÉ(Z)")=0,"",COUNTIF(AM10:AM60,"ÉÉ(Z)"))</f>
        <v/>
      </c>
      <c r="AN73" s="120"/>
      <c r="AO73" s="118"/>
      <c r="AP73" s="118"/>
      <c r="AQ73" s="118"/>
      <c r="AR73" s="119"/>
      <c r="AS73" s="114" t="str">
        <f t="shared" si="67"/>
        <v/>
      </c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5.75" customHeight="1" x14ac:dyDescent="0.3">
      <c r="A74" s="115"/>
      <c r="B74" s="108"/>
      <c r="C74" s="109" t="s">
        <v>149</v>
      </c>
      <c r="D74" s="110"/>
      <c r="E74" s="111"/>
      <c r="F74" s="111"/>
      <c r="G74" s="111"/>
      <c r="H74" s="28"/>
      <c r="I74" s="112">
        <f>IF(COUNTIF(I10:I60,"GYJ")=0,"",COUNTIF(I10:I60,"GYJ"))</f>
        <v>3</v>
      </c>
      <c r="J74" s="110"/>
      <c r="K74" s="111"/>
      <c r="L74" s="111"/>
      <c r="M74" s="111"/>
      <c r="N74" s="28"/>
      <c r="O74" s="112">
        <f>IF(COUNTIF(O10:O60,"GYJ")=0,"",COUNTIF(O10:O60,"GYJ"))</f>
        <v>3</v>
      </c>
      <c r="P74" s="110"/>
      <c r="Q74" s="111"/>
      <c r="R74" s="111"/>
      <c r="S74" s="111"/>
      <c r="T74" s="28"/>
      <c r="U74" s="112">
        <f>IF(COUNTIF(U10:U60,"GYJ")=0,"",COUNTIF(U10:U60,"GYJ"))</f>
        <v>1</v>
      </c>
      <c r="V74" s="110"/>
      <c r="W74" s="111"/>
      <c r="X74" s="111"/>
      <c r="Y74" s="111"/>
      <c r="Z74" s="28"/>
      <c r="AA74" s="112">
        <f>IF(COUNTIF(AA10:AA60,"GYJ")=0,"",COUNTIF(AA10:AA60,"GYJ"))</f>
        <v>4</v>
      </c>
      <c r="AB74" s="110"/>
      <c r="AC74" s="111"/>
      <c r="AD74" s="111"/>
      <c r="AE74" s="111"/>
      <c r="AF74" s="28"/>
      <c r="AG74" s="112">
        <f>IF(COUNTIF(AG10:AG60,"GYJ")=0,"",COUNTIF(AG10:AG60,"GYJ"))</f>
        <v>3</v>
      </c>
      <c r="AH74" s="110"/>
      <c r="AI74" s="111"/>
      <c r="AJ74" s="111"/>
      <c r="AK74" s="111"/>
      <c r="AL74" s="28"/>
      <c r="AM74" s="112">
        <f>IF(COUNTIF(AM10:AM60,"GYJ")=0,"",COUNTIF(AM10:AM60,"GYJ"))</f>
        <v>2</v>
      </c>
      <c r="AN74" s="113"/>
      <c r="AO74" s="111"/>
      <c r="AP74" s="111"/>
      <c r="AQ74" s="111"/>
      <c r="AR74" s="28"/>
      <c r="AS74" s="114">
        <f t="shared" si="67"/>
        <v>16</v>
      </c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5.75" customHeight="1" x14ac:dyDescent="0.3">
      <c r="A75" s="115"/>
      <c r="B75" s="108"/>
      <c r="C75" s="109" t="s">
        <v>150</v>
      </c>
      <c r="D75" s="110"/>
      <c r="E75" s="111"/>
      <c r="F75" s="111"/>
      <c r="G75" s="111"/>
      <c r="H75" s="28"/>
      <c r="I75" s="112" t="str">
        <f>IF(COUNTIF(I10:I60,"GYJ(Z)")=0,"",COUNTIF(I10:I60,"GYJ(Z)"))</f>
        <v/>
      </c>
      <c r="J75" s="110"/>
      <c r="K75" s="111"/>
      <c r="L75" s="111"/>
      <c r="M75" s="111"/>
      <c r="N75" s="28"/>
      <c r="O75" s="112" t="str">
        <f>IF(COUNTIF(O10:O60,"GYJ(Z)")=0,"",COUNTIF(O10:O60,"GYJ(Z)"))</f>
        <v/>
      </c>
      <c r="P75" s="110"/>
      <c r="Q75" s="111"/>
      <c r="R75" s="111"/>
      <c r="S75" s="111"/>
      <c r="T75" s="28"/>
      <c r="U75" s="112" t="str">
        <f>IF(COUNTIF(U10:U60,"GYJ(Z)")=0,"",COUNTIF(U10:U60,"GYJ(Z)"))</f>
        <v/>
      </c>
      <c r="V75" s="110"/>
      <c r="W75" s="111"/>
      <c r="X75" s="111"/>
      <c r="Y75" s="111"/>
      <c r="Z75" s="28"/>
      <c r="AA75" s="112" t="str">
        <f>IF(COUNTIF(AA10:AA60,"GYJ(Z)")=0,"",COUNTIF(AA10:AA60,"GYJ(Z)"))</f>
        <v/>
      </c>
      <c r="AB75" s="110"/>
      <c r="AC75" s="111"/>
      <c r="AD75" s="111"/>
      <c r="AE75" s="111"/>
      <c r="AF75" s="28"/>
      <c r="AG75" s="112" t="str">
        <f>IF(COUNTIF(AG10:AG60,"GYJ(Z)")=0,"",COUNTIF(AG10:AG60,"GYJ(Z)"))</f>
        <v/>
      </c>
      <c r="AH75" s="110"/>
      <c r="AI75" s="111"/>
      <c r="AJ75" s="111"/>
      <c r="AK75" s="111"/>
      <c r="AL75" s="28"/>
      <c r="AM75" s="112" t="str">
        <f>IF(COUNTIF(AM10:AM60,"GYJ(Z)")=0,"",COUNTIF(AM10:AM60,"GYJ(Z)"))</f>
        <v/>
      </c>
      <c r="AN75" s="113"/>
      <c r="AO75" s="111"/>
      <c r="AP75" s="111"/>
      <c r="AQ75" s="111"/>
      <c r="AR75" s="28"/>
      <c r="AS75" s="114" t="str">
        <f t="shared" si="67"/>
        <v/>
      </c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ht="15.75" customHeight="1" x14ac:dyDescent="0.3">
      <c r="A76" s="115"/>
      <c r="B76" s="108"/>
      <c r="C76" s="109" t="s">
        <v>151</v>
      </c>
      <c r="D76" s="110"/>
      <c r="E76" s="111"/>
      <c r="F76" s="111"/>
      <c r="G76" s="111"/>
      <c r="H76" s="28"/>
      <c r="I76" s="112">
        <f>IF(COUNTIF(I10:I60,"K")=0,"",COUNTIF(I10:I60,"K"))</f>
        <v>4</v>
      </c>
      <c r="J76" s="110"/>
      <c r="K76" s="111"/>
      <c r="L76" s="111"/>
      <c r="M76" s="111"/>
      <c r="N76" s="28"/>
      <c r="O76" s="112">
        <f>IF(COUNTIF(O10:O60,"K")=0,"",COUNTIF(O10:O60,"K"))</f>
        <v>4</v>
      </c>
      <c r="P76" s="110"/>
      <c r="Q76" s="111"/>
      <c r="R76" s="111"/>
      <c r="S76" s="111"/>
      <c r="T76" s="28"/>
      <c r="U76" s="112">
        <f>IF(COUNTIF(U10:U60,"K")=0,"",COUNTIF(U10:U60,"K"))</f>
        <v>3</v>
      </c>
      <c r="V76" s="110"/>
      <c r="W76" s="111"/>
      <c r="X76" s="111"/>
      <c r="Y76" s="111"/>
      <c r="Z76" s="28"/>
      <c r="AA76" s="112">
        <f>IF(COUNTIF(AA10:AA60,"K")=0,"",COUNTIF(AA10:AA60,"K"))</f>
        <v>2</v>
      </c>
      <c r="AB76" s="110"/>
      <c r="AC76" s="111"/>
      <c r="AD76" s="111"/>
      <c r="AE76" s="111"/>
      <c r="AF76" s="28"/>
      <c r="AG76" s="112">
        <f>IF(COUNTIF(AG10:AG60,"K")=0,"",COUNTIF(AG10:AG60,"K"))</f>
        <v>1</v>
      </c>
      <c r="AH76" s="110"/>
      <c r="AI76" s="111"/>
      <c r="AJ76" s="111"/>
      <c r="AK76" s="111"/>
      <c r="AL76" s="28"/>
      <c r="AM76" s="112" t="str">
        <f>IF(COUNTIF(AM10:AM60,"K")=0,"",COUNTIF(AM10:AM60,"K"))</f>
        <v/>
      </c>
      <c r="AN76" s="113"/>
      <c r="AO76" s="111"/>
      <c r="AP76" s="111"/>
      <c r="AQ76" s="111"/>
      <c r="AR76" s="28"/>
      <c r="AS76" s="114">
        <f t="shared" si="67"/>
        <v>14</v>
      </c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5.75" customHeight="1" x14ac:dyDescent="0.3">
      <c r="A77" s="115"/>
      <c r="B77" s="108"/>
      <c r="C77" s="109" t="s">
        <v>152</v>
      </c>
      <c r="D77" s="110"/>
      <c r="E77" s="111"/>
      <c r="F77" s="111"/>
      <c r="G77" s="111"/>
      <c r="H77" s="28"/>
      <c r="I77" s="112" t="str">
        <f>IF(COUNTIF(I10:I60,"K(Z)")=0,"",COUNTIF(I10:I60,"K(Z)"))</f>
        <v/>
      </c>
      <c r="J77" s="110"/>
      <c r="K77" s="111"/>
      <c r="L77" s="111"/>
      <c r="M77" s="111"/>
      <c r="N77" s="28"/>
      <c r="O77" s="112" t="str">
        <f>IF(COUNTIF(O10:O60,"K(Z)")=0,"",COUNTIF(O10:O60,"K(Z)"))</f>
        <v/>
      </c>
      <c r="P77" s="110"/>
      <c r="Q77" s="111"/>
      <c r="R77" s="111"/>
      <c r="S77" s="111"/>
      <c r="T77" s="28"/>
      <c r="U77" s="112" t="str">
        <f>IF(COUNTIF(U10:U60,"K(Z)")=0,"",COUNTIF(U10:U60,"K(Z)"))</f>
        <v/>
      </c>
      <c r="V77" s="110"/>
      <c r="W77" s="111"/>
      <c r="X77" s="111"/>
      <c r="Y77" s="111"/>
      <c r="Z77" s="28"/>
      <c r="AA77" s="112" t="str">
        <f>IF(COUNTIF(AA10:AA60,"K(Z)")=0,"",COUNTIF(AA10:AA60,"K(Z)"))</f>
        <v/>
      </c>
      <c r="AB77" s="110"/>
      <c r="AC77" s="111"/>
      <c r="AD77" s="111"/>
      <c r="AE77" s="111"/>
      <c r="AF77" s="28"/>
      <c r="AG77" s="112" t="str">
        <f>IF(COUNTIF(AG10:AG60,"K(Z)")=0,"",COUNTIF(AG10:AG60,"K(Z)"))</f>
        <v/>
      </c>
      <c r="AH77" s="110"/>
      <c r="AI77" s="111"/>
      <c r="AJ77" s="111"/>
      <c r="AK77" s="111"/>
      <c r="AL77" s="28"/>
      <c r="AM77" s="112" t="str">
        <f>IF(COUNTIF(AM10:AM60,"K(Z)")=0,"",COUNTIF(AM10:AM60,"K(Z)"))</f>
        <v/>
      </c>
      <c r="AN77" s="113"/>
      <c r="AO77" s="111"/>
      <c r="AP77" s="111"/>
      <c r="AQ77" s="111"/>
      <c r="AR77" s="28"/>
      <c r="AS77" s="114" t="str">
        <f t="shared" si="67"/>
        <v/>
      </c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5.75" customHeight="1" x14ac:dyDescent="0.3">
      <c r="A78" s="115"/>
      <c r="B78" s="108"/>
      <c r="C78" s="109" t="s">
        <v>153</v>
      </c>
      <c r="D78" s="110"/>
      <c r="E78" s="111"/>
      <c r="F78" s="111"/>
      <c r="G78" s="111"/>
      <c r="H78" s="28"/>
      <c r="I78" s="112" t="str">
        <f>IF(COUNTIF(I10:I60,"AV")=0,"",COUNTIF(I10:I60,"AV"))</f>
        <v/>
      </c>
      <c r="J78" s="110"/>
      <c r="K78" s="111"/>
      <c r="L78" s="111"/>
      <c r="M78" s="111"/>
      <c r="N78" s="28"/>
      <c r="O78" s="112" t="str">
        <f>IF(COUNTIF(O10:O60,"AV")=0,"",COUNTIF(O10:O60,"AV"))</f>
        <v/>
      </c>
      <c r="P78" s="110"/>
      <c r="Q78" s="111"/>
      <c r="R78" s="111"/>
      <c r="S78" s="111"/>
      <c r="T78" s="28"/>
      <c r="U78" s="112" t="str">
        <f>IF(COUNTIF(U10:U60,"AV")=0,"",COUNTIF(U10:U60,"AV"))</f>
        <v/>
      </c>
      <c r="V78" s="110"/>
      <c r="W78" s="111"/>
      <c r="X78" s="111"/>
      <c r="Y78" s="111"/>
      <c r="Z78" s="28"/>
      <c r="AA78" s="112" t="str">
        <f>IF(COUNTIF(AA10:AA60,"AV")=0,"",COUNTIF(AA10:AA60,"AV"))</f>
        <v/>
      </c>
      <c r="AB78" s="110"/>
      <c r="AC78" s="111"/>
      <c r="AD78" s="111"/>
      <c r="AE78" s="111"/>
      <c r="AF78" s="28"/>
      <c r="AG78" s="112" t="str">
        <f>IF(COUNTIF(AG10:AG60,"AV")=0,"",COUNTIF(AG10:AG60,"AV"))</f>
        <v/>
      </c>
      <c r="AH78" s="110"/>
      <c r="AI78" s="111"/>
      <c r="AJ78" s="111"/>
      <c r="AK78" s="111"/>
      <c r="AL78" s="28"/>
      <c r="AM78" s="112" t="str">
        <f>IF(COUNTIF(AM10:AM60,"AV")=0,"",COUNTIF(AM10:AM60,"AV"))</f>
        <v/>
      </c>
      <c r="AN78" s="113"/>
      <c r="AO78" s="111"/>
      <c r="AP78" s="111"/>
      <c r="AQ78" s="111"/>
      <c r="AR78" s="28"/>
      <c r="AS78" s="114" t="str">
        <f t="shared" si="67"/>
        <v/>
      </c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5.75" customHeight="1" x14ac:dyDescent="0.3">
      <c r="A79" s="115"/>
      <c r="B79" s="108"/>
      <c r="C79" s="109" t="s">
        <v>154</v>
      </c>
      <c r="D79" s="110"/>
      <c r="E79" s="111"/>
      <c r="F79" s="111"/>
      <c r="G79" s="111"/>
      <c r="H79" s="28"/>
      <c r="I79" s="112" t="str">
        <f>IF(COUNTIF(I10:I60,"KV")=0,"",COUNTIF(I10:I60,"KV"))</f>
        <v/>
      </c>
      <c r="J79" s="110"/>
      <c r="K79" s="111"/>
      <c r="L79" s="111"/>
      <c r="M79" s="111"/>
      <c r="N79" s="28"/>
      <c r="O79" s="112" t="str">
        <f>IF(COUNTIF(O10:O60,"KV")=0,"",COUNTIF(O10:O60,"KV"))</f>
        <v/>
      </c>
      <c r="P79" s="110"/>
      <c r="Q79" s="111"/>
      <c r="R79" s="111"/>
      <c r="S79" s="111"/>
      <c r="T79" s="28"/>
      <c r="U79" s="112" t="str">
        <f>IF(COUNTIF(U10:U60,"KV")=0,"",COUNTIF(U10:U60,"KV"))</f>
        <v/>
      </c>
      <c r="V79" s="110"/>
      <c r="W79" s="111"/>
      <c r="X79" s="111"/>
      <c r="Y79" s="111"/>
      <c r="Z79" s="28"/>
      <c r="AA79" s="112" t="str">
        <f>IF(COUNTIF(AA10:AA60,"KV")=0,"",COUNTIF(AA10:AA60,"KV"))</f>
        <v/>
      </c>
      <c r="AB79" s="110"/>
      <c r="AC79" s="111"/>
      <c r="AD79" s="111"/>
      <c r="AE79" s="111"/>
      <c r="AF79" s="28"/>
      <c r="AG79" s="112" t="str">
        <f>IF(COUNTIF(AG10:AG60,"KV")=0,"",COUNTIF(AG10:AG60,"KV"))</f>
        <v/>
      </c>
      <c r="AH79" s="110"/>
      <c r="AI79" s="111"/>
      <c r="AJ79" s="111"/>
      <c r="AK79" s="111"/>
      <c r="AL79" s="28"/>
      <c r="AM79" s="112" t="str">
        <f>IF(COUNTIF(AM10:AM60,"KV")=0,"",COUNTIF(AM10:AM60,"KV"))</f>
        <v/>
      </c>
      <c r="AN79" s="113"/>
      <c r="AO79" s="111"/>
      <c r="AP79" s="111"/>
      <c r="AQ79" s="111"/>
      <c r="AR79" s="28"/>
      <c r="AS79" s="114" t="str">
        <f t="shared" si="67"/>
        <v/>
      </c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5.75" customHeight="1" x14ac:dyDescent="0.3">
      <c r="A80" s="121"/>
      <c r="B80" s="122"/>
      <c r="C80" s="123" t="s">
        <v>155</v>
      </c>
      <c r="D80" s="124"/>
      <c r="E80" s="125"/>
      <c r="F80" s="125"/>
      <c r="G80" s="125"/>
      <c r="H80" s="126"/>
      <c r="I80" s="112" t="str">
        <f>IF(COUNTIF(I10:I60,"SZG")=0,"",COUNTIF(I10:I60,"SZG"))</f>
        <v/>
      </c>
      <c r="J80" s="124"/>
      <c r="K80" s="125"/>
      <c r="L80" s="125"/>
      <c r="M80" s="125"/>
      <c r="N80" s="126"/>
      <c r="O80" s="112" t="str">
        <f>IF(COUNTIF(O10:O60,"SZG")=0,"",COUNTIF(O10:O60,"SZG"))</f>
        <v/>
      </c>
      <c r="P80" s="124"/>
      <c r="Q80" s="125"/>
      <c r="R80" s="125"/>
      <c r="S80" s="125"/>
      <c r="T80" s="126"/>
      <c r="U80" s="112" t="str">
        <f>IF(COUNTIF(U10:U60,"SZG")=0,"",COUNTIF(U10:U60,"SZG"))</f>
        <v/>
      </c>
      <c r="V80" s="124"/>
      <c r="W80" s="125"/>
      <c r="X80" s="125"/>
      <c r="Y80" s="125"/>
      <c r="Z80" s="126"/>
      <c r="AA80" s="112" t="str">
        <f>IF(COUNTIF(AA10:AA60,"SZG")=0,"",COUNTIF(AA10:AA60,"SZG"))</f>
        <v/>
      </c>
      <c r="AB80" s="124"/>
      <c r="AC80" s="125"/>
      <c r="AD80" s="125"/>
      <c r="AE80" s="125"/>
      <c r="AF80" s="126"/>
      <c r="AG80" s="112" t="str">
        <f>IF(COUNTIF(AG10:AG60,"SZG")=0,"",COUNTIF(AG10:AG60,"SZG"))</f>
        <v/>
      </c>
      <c r="AH80" s="124"/>
      <c r="AI80" s="125"/>
      <c r="AJ80" s="125"/>
      <c r="AK80" s="125"/>
      <c r="AL80" s="126"/>
      <c r="AM80" s="112" t="str">
        <f>IF(COUNTIF(AM10:AM60,"SZG")=0,"",COUNTIF(AM10:AM60,"SZG"))</f>
        <v/>
      </c>
      <c r="AN80" s="113"/>
      <c r="AO80" s="111"/>
      <c r="AP80" s="111"/>
      <c r="AQ80" s="111"/>
      <c r="AR80" s="28"/>
      <c r="AS80" s="114" t="str">
        <f t="shared" si="67"/>
        <v/>
      </c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5.75" customHeight="1" x14ac:dyDescent="0.3">
      <c r="A81" s="121"/>
      <c r="B81" s="122"/>
      <c r="C81" s="123" t="s">
        <v>156</v>
      </c>
      <c r="D81" s="124"/>
      <c r="E81" s="125"/>
      <c r="F81" s="125"/>
      <c r="G81" s="125"/>
      <c r="H81" s="126"/>
      <c r="I81" s="112" t="str">
        <f>IF(COUNTIF(I10:I60,"ZV")=0,"",COUNTIF(I10:I60,"ZV"))</f>
        <v/>
      </c>
      <c r="J81" s="124"/>
      <c r="K81" s="125"/>
      <c r="L81" s="125"/>
      <c r="M81" s="125"/>
      <c r="N81" s="126"/>
      <c r="O81" s="112" t="str">
        <f>IF(COUNTIF(O10:O60,"ZV")=0,"",COUNTIF(O10:O60,"ZV"))</f>
        <v/>
      </c>
      <c r="P81" s="124"/>
      <c r="Q81" s="125"/>
      <c r="R81" s="125"/>
      <c r="S81" s="125"/>
      <c r="T81" s="126"/>
      <c r="U81" s="112" t="str">
        <f>IF(COUNTIF(U10:U60,"ZV")=0,"",COUNTIF(U10:U60,"ZV"))</f>
        <v/>
      </c>
      <c r="V81" s="124"/>
      <c r="W81" s="125"/>
      <c r="X81" s="125"/>
      <c r="Y81" s="125"/>
      <c r="Z81" s="126"/>
      <c r="AA81" s="112" t="str">
        <f>IF(COUNTIF(AA10:AA60,"ZV")=0,"",COUNTIF(AA10:AA60,"ZV"))</f>
        <v/>
      </c>
      <c r="AB81" s="124"/>
      <c r="AC81" s="125"/>
      <c r="AD81" s="125"/>
      <c r="AE81" s="125"/>
      <c r="AF81" s="126"/>
      <c r="AG81" s="112" t="str">
        <f>IF(COUNTIF(AG10:AG60,"ZV")=0,"",COUNTIF(AG10:AG60,"ZV"))</f>
        <v/>
      </c>
      <c r="AH81" s="124"/>
      <c r="AI81" s="125"/>
      <c r="AJ81" s="125"/>
      <c r="AK81" s="125"/>
      <c r="AL81" s="126"/>
      <c r="AM81" s="112" t="str">
        <f>IF(COUNTIF(AM10:AM60,"ZV")=0,"",COUNTIF(AM10:AM60,"ZV"))</f>
        <v/>
      </c>
      <c r="AN81" s="113"/>
      <c r="AO81" s="111"/>
      <c r="AP81" s="111"/>
      <c r="AQ81" s="111"/>
      <c r="AR81" s="28"/>
      <c r="AS81" s="114" t="str">
        <f t="shared" si="67"/>
        <v/>
      </c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5.75" customHeight="1" x14ac:dyDescent="0.3">
      <c r="A82" s="127"/>
      <c r="B82" s="128"/>
      <c r="C82" s="129" t="s">
        <v>157</v>
      </c>
      <c r="D82" s="130"/>
      <c r="E82" s="131"/>
      <c r="F82" s="131"/>
      <c r="G82" s="131"/>
      <c r="H82" s="132"/>
      <c r="I82" s="133">
        <f>IF(SUM(I70:I81)=0,"",SUM(I70:I81))</f>
        <v>8</v>
      </c>
      <c r="J82" s="130"/>
      <c r="K82" s="131"/>
      <c r="L82" s="131"/>
      <c r="M82" s="131"/>
      <c r="N82" s="132"/>
      <c r="O82" s="133">
        <f>IF(SUM(O70:O81)=0,"",SUM(O70:O81))</f>
        <v>8</v>
      </c>
      <c r="P82" s="130"/>
      <c r="Q82" s="131"/>
      <c r="R82" s="131"/>
      <c r="S82" s="131"/>
      <c r="T82" s="132"/>
      <c r="U82" s="133">
        <f>IF(SUM(U70:U81)=0,"",SUM(U70:U81))</f>
        <v>6</v>
      </c>
      <c r="V82" s="130"/>
      <c r="W82" s="131"/>
      <c r="X82" s="131"/>
      <c r="Y82" s="131"/>
      <c r="Z82" s="132"/>
      <c r="AA82" s="133">
        <f>IF(SUM(AA70:AA81)=0,"",SUM(AA70:AA81))</f>
        <v>7</v>
      </c>
      <c r="AB82" s="130"/>
      <c r="AC82" s="131"/>
      <c r="AD82" s="131"/>
      <c r="AE82" s="131"/>
      <c r="AF82" s="132"/>
      <c r="AG82" s="133">
        <f>IF(SUM(AG70:AG81)=0,"",SUM(AG70:AG81))</f>
        <v>7</v>
      </c>
      <c r="AH82" s="130"/>
      <c r="AI82" s="131"/>
      <c r="AJ82" s="131"/>
      <c r="AK82" s="131"/>
      <c r="AL82" s="132"/>
      <c r="AM82" s="133">
        <f>IF(SUM(AM70:AM81)=0,"",SUM(AM70:AM81))</f>
        <v>2</v>
      </c>
      <c r="AN82" s="134"/>
      <c r="AO82" s="131"/>
      <c r="AP82" s="131"/>
      <c r="AQ82" s="131"/>
      <c r="AR82" s="132"/>
      <c r="AS82" s="135">
        <f t="shared" si="67"/>
        <v>38</v>
      </c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5.75" customHeight="1" x14ac:dyDescent="0.25">
      <c r="A83" s="136"/>
      <c r="B83" s="137"/>
      <c r="C83" s="137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5.75" customHeight="1" x14ac:dyDescent="0.25">
      <c r="A84" s="136"/>
      <c r="B84" s="137"/>
      <c r="C84" s="137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15.75" customHeight="1" x14ac:dyDescent="0.25">
      <c r="A85" s="136"/>
      <c r="B85" s="137"/>
      <c r="C85" s="137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5.75" customHeight="1" x14ac:dyDescent="0.25">
      <c r="A86" s="136"/>
      <c r="B86" s="137"/>
      <c r="C86" s="137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15.75" customHeight="1" x14ac:dyDescent="0.25">
      <c r="A87" s="136"/>
      <c r="B87" s="137"/>
      <c r="C87" s="137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5.75" customHeight="1" x14ac:dyDescent="0.25">
      <c r="A88" s="136"/>
      <c r="B88" s="137"/>
      <c r="C88" s="137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15.75" customHeight="1" x14ac:dyDescent="0.25">
      <c r="A89" s="136"/>
      <c r="B89" s="137"/>
      <c r="C89" s="137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15.75" customHeight="1" x14ac:dyDescent="0.25">
      <c r="A90" s="136"/>
      <c r="B90" s="137"/>
      <c r="C90" s="137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5.75" customHeight="1" x14ac:dyDescent="0.25">
      <c r="A91" s="136"/>
      <c r="B91" s="137"/>
      <c r="C91" s="137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5.75" customHeight="1" x14ac:dyDescent="0.25">
      <c r="A92" s="136"/>
      <c r="B92" s="137"/>
      <c r="C92" s="137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5.75" customHeight="1" x14ac:dyDescent="0.25">
      <c r="A93" s="136"/>
      <c r="B93" s="137"/>
      <c r="C93" s="137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5.75" customHeight="1" x14ac:dyDescent="0.25">
      <c r="A94" s="136"/>
      <c r="B94" s="137"/>
      <c r="C94" s="137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5.75" customHeight="1" x14ac:dyDescent="0.25">
      <c r="A95" s="136"/>
      <c r="B95" s="137"/>
      <c r="C95" s="137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5.75" customHeight="1" x14ac:dyDescent="0.25">
      <c r="A96" s="136"/>
      <c r="B96" s="137"/>
      <c r="C96" s="137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5.75" customHeight="1" x14ac:dyDescent="0.25">
      <c r="A97" s="136"/>
      <c r="B97" s="137"/>
      <c r="C97" s="137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5.75" customHeight="1" x14ac:dyDescent="0.25">
      <c r="A98" s="136"/>
      <c r="B98" s="137"/>
      <c r="C98" s="137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5.75" customHeight="1" x14ac:dyDescent="0.25">
      <c r="A99" s="136"/>
      <c r="B99" s="137"/>
      <c r="C99" s="137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15.75" customHeight="1" x14ac:dyDescent="0.25">
      <c r="A100" s="136"/>
      <c r="B100" s="137"/>
      <c r="C100" s="137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5.75" customHeight="1" x14ac:dyDescent="0.25">
      <c r="A101" s="136"/>
      <c r="B101" s="137"/>
      <c r="C101" s="137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15.75" customHeight="1" x14ac:dyDescent="0.25">
      <c r="A102" s="136"/>
      <c r="B102" s="137"/>
      <c r="C102" s="137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5.75" customHeight="1" x14ac:dyDescent="0.25">
      <c r="A103" s="136"/>
      <c r="B103" s="137"/>
      <c r="C103" s="137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ht="15.75" customHeight="1" x14ac:dyDescent="0.25">
      <c r="A104" s="136"/>
      <c r="B104" s="137"/>
      <c r="C104" s="137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ht="15.75" customHeight="1" x14ac:dyDescent="0.25">
      <c r="A105" s="136"/>
      <c r="B105" s="137"/>
      <c r="C105" s="137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ht="15.75" customHeight="1" x14ac:dyDescent="0.25">
      <c r="A106" s="136"/>
      <c r="B106" s="137"/>
      <c r="C106" s="137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ht="15.75" customHeight="1" x14ac:dyDescent="0.25">
      <c r="A107" s="136"/>
      <c r="B107" s="137"/>
      <c r="C107" s="137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5.75" customHeight="1" x14ac:dyDescent="0.25">
      <c r="A108" s="136"/>
      <c r="B108" s="137"/>
      <c r="C108" s="137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ht="15.75" customHeight="1" x14ac:dyDescent="0.25">
      <c r="A109" s="136"/>
      <c r="B109" s="137"/>
      <c r="C109" s="137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ht="15.75" customHeight="1" x14ac:dyDescent="0.25">
      <c r="A110" s="136"/>
      <c r="B110" s="137"/>
      <c r="C110" s="137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ht="15.75" customHeight="1" x14ac:dyDescent="0.25">
      <c r="A111" s="136"/>
      <c r="B111" s="137"/>
      <c r="C111" s="137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ht="15.75" customHeight="1" x14ac:dyDescent="0.25">
      <c r="A112" s="136"/>
      <c r="B112" s="137"/>
      <c r="C112" s="137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5.75" customHeight="1" x14ac:dyDescent="0.25">
      <c r="A113" s="136"/>
      <c r="B113" s="137"/>
      <c r="C113" s="137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5.75" customHeight="1" x14ac:dyDescent="0.25">
      <c r="A114" s="136"/>
      <c r="B114" s="137"/>
      <c r="C114" s="137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15.75" customHeight="1" x14ac:dyDescent="0.25">
      <c r="A115" s="136"/>
      <c r="B115" s="137"/>
      <c r="C115" s="137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75" customHeight="1" x14ac:dyDescent="0.25">
      <c r="A116" s="136"/>
      <c r="B116" s="137"/>
      <c r="C116" s="137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5.75" customHeight="1" x14ac:dyDescent="0.25">
      <c r="A117" s="136"/>
      <c r="B117" s="137"/>
      <c r="C117" s="137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15.75" customHeight="1" x14ac:dyDescent="0.25">
      <c r="A118" s="136"/>
      <c r="B118" s="137"/>
      <c r="C118" s="137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1:58" ht="15.75" customHeight="1" x14ac:dyDescent="0.25">
      <c r="A119" s="136"/>
      <c r="B119" s="137"/>
      <c r="C119" s="137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ht="15.75" customHeight="1" x14ac:dyDescent="0.25">
      <c r="A120" s="136"/>
      <c r="B120" s="137"/>
      <c r="C120" s="137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1:58" ht="15.75" customHeight="1" x14ac:dyDescent="0.25">
      <c r="A121" s="136"/>
      <c r="B121" s="137"/>
      <c r="C121" s="137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1:58" ht="15.75" customHeight="1" x14ac:dyDescent="0.25">
      <c r="A122" s="136"/>
      <c r="B122" s="137"/>
      <c r="C122" s="137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5.75" customHeight="1" x14ac:dyDescent="0.25">
      <c r="A123" s="136"/>
      <c r="B123" s="137"/>
      <c r="C123" s="137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1:58" ht="15.75" customHeight="1" x14ac:dyDescent="0.25">
      <c r="A124" s="136"/>
      <c r="B124" s="137"/>
      <c r="C124" s="137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5.75" customHeight="1" x14ac:dyDescent="0.25">
      <c r="A125" s="136"/>
      <c r="B125" s="137"/>
      <c r="C125" s="137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1:58" ht="15.75" customHeight="1" x14ac:dyDescent="0.25">
      <c r="A126" s="136"/>
      <c r="B126" s="137"/>
      <c r="C126" s="137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1:58" ht="15.75" customHeight="1" x14ac:dyDescent="0.25">
      <c r="A127" s="136"/>
      <c r="B127" s="137"/>
      <c r="C127" s="137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ht="15.75" customHeight="1" x14ac:dyDescent="0.25">
      <c r="A128" s="136"/>
      <c r="B128" s="137"/>
      <c r="C128" s="137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1:58" ht="15.75" customHeight="1" x14ac:dyDescent="0.25">
      <c r="A129" s="136"/>
      <c r="B129" s="137"/>
      <c r="C129" s="137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5.75" customHeight="1" x14ac:dyDescent="0.25">
      <c r="A130" s="136"/>
      <c r="B130" s="137"/>
      <c r="C130" s="137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1:58" ht="15.75" customHeight="1" x14ac:dyDescent="0.25">
      <c r="A131" s="136"/>
      <c r="B131" s="137"/>
      <c r="C131" s="137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15.75" customHeight="1" x14ac:dyDescent="0.25">
      <c r="A132" s="136"/>
      <c r="B132" s="137"/>
      <c r="C132" s="137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1:58" ht="15.75" customHeight="1" x14ac:dyDescent="0.25">
      <c r="A133" s="136"/>
      <c r="B133" s="137"/>
      <c r="C133" s="137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1:58" ht="15.75" customHeight="1" x14ac:dyDescent="0.25">
      <c r="A134" s="136"/>
      <c r="B134" s="137"/>
      <c r="C134" s="137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5.75" customHeight="1" x14ac:dyDescent="0.25">
      <c r="A135" s="136"/>
      <c r="B135" s="137"/>
      <c r="C135" s="137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5.75" customHeight="1" x14ac:dyDescent="0.25">
      <c r="A136" s="136"/>
      <c r="B136" s="137"/>
      <c r="C136" s="137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15.75" customHeight="1" x14ac:dyDescent="0.25">
      <c r="A137" s="136"/>
      <c r="B137" s="137"/>
      <c r="C137" s="137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5.75" customHeight="1" x14ac:dyDescent="0.25">
      <c r="A138" s="136"/>
      <c r="B138" s="137"/>
      <c r="C138" s="137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1:58" ht="15.75" customHeight="1" x14ac:dyDescent="0.25">
      <c r="A139" s="136"/>
      <c r="B139" s="137"/>
      <c r="C139" s="137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15.75" customHeight="1" x14ac:dyDescent="0.25">
      <c r="A140" s="136"/>
      <c r="B140" s="137"/>
      <c r="C140" s="137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ht="15.75" customHeight="1" x14ac:dyDescent="0.25">
      <c r="A141" s="136"/>
      <c r="B141" s="137"/>
      <c r="C141" s="137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1:58" ht="15.75" customHeight="1" x14ac:dyDescent="0.25">
      <c r="A142" s="136"/>
      <c r="B142" s="1"/>
      <c r="C142" s="1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ht="15.75" customHeight="1" x14ac:dyDescent="0.25">
      <c r="A143" s="136"/>
      <c r="B143" s="1"/>
      <c r="C143" s="1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ht="15.75" customHeight="1" x14ac:dyDescent="0.25">
      <c r="A144" s="136"/>
      <c r="B144" s="1"/>
      <c r="C144" s="1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1:58" ht="15.75" customHeight="1" x14ac:dyDescent="0.25">
      <c r="A145" s="136"/>
      <c r="B145" s="1"/>
      <c r="C145" s="1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ht="15.75" customHeight="1" x14ac:dyDescent="0.25">
      <c r="A146" s="136"/>
      <c r="B146" s="1"/>
      <c r="C146" s="1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15.75" customHeight="1" x14ac:dyDescent="0.25">
      <c r="A147" s="136"/>
      <c r="B147" s="1"/>
      <c r="C147" s="1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5.75" customHeight="1" x14ac:dyDescent="0.25">
      <c r="A148" s="136"/>
      <c r="B148" s="1"/>
      <c r="C148" s="1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ht="15.75" customHeight="1" x14ac:dyDescent="0.25">
      <c r="A149" s="136"/>
      <c r="B149" s="1"/>
      <c r="C149" s="1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ht="15.75" customHeight="1" x14ac:dyDescent="0.25">
      <c r="A150" s="136"/>
      <c r="B150" s="1"/>
      <c r="C150" s="1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ht="15.75" customHeight="1" x14ac:dyDescent="0.25">
      <c r="A151" s="136"/>
      <c r="B151" s="1"/>
      <c r="C151" s="1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spans="1:58" ht="15.75" customHeight="1" x14ac:dyDescent="0.25">
      <c r="A152" s="136"/>
      <c r="B152" s="1"/>
      <c r="C152" s="1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spans="1:58" ht="15.75" customHeight="1" x14ac:dyDescent="0.25">
      <c r="A153" s="136"/>
      <c r="B153" s="1"/>
      <c r="C153" s="1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15.75" customHeight="1" x14ac:dyDescent="0.25">
      <c r="A154" s="136"/>
      <c r="B154" s="1"/>
      <c r="C154" s="1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5.75" customHeight="1" x14ac:dyDescent="0.25">
      <c r="A155" s="136"/>
      <c r="B155" s="1"/>
      <c r="C155" s="1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15.75" customHeight="1" x14ac:dyDescent="0.25">
      <c r="A156" s="136"/>
      <c r="B156" s="1"/>
      <c r="C156" s="1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15.75" customHeight="1" x14ac:dyDescent="0.25">
      <c r="A157" s="136"/>
      <c r="B157" s="1"/>
      <c r="C157" s="1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5.75" customHeight="1" x14ac:dyDescent="0.25">
      <c r="A158" s="136"/>
      <c r="B158" s="1"/>
      <c r="C158" s="1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5.75" customHeight="1" x14ac:dyDescent="0.25">
      <c r="A159" s="136"/>
      <c r="B159" s="1"/>
      <c r="C159" s="1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5.75" customHeight="1" x14ac:dyDescent="0.25">
      <c r="A160" s="136"/>
      <c r="B160" s="1"/>
      <c r="C160" s="1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15.75" customHeight="1" x14ac:dyDescent="0.25">
      <c r="A161" s="136"/>
      <c r="B161" s="1"/>
      <c r="C161" s="1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15.75" customHeight="1" x14ac:dyDescent="0.25">
      <c r="A162" s="136"/>
      <c r="B162" s="1"/>
      <c r="C162" s="1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75" customHeight="1" x14ac:dyDescent="0.25">
      <c r="A163" s="136"/>
      <c r="B163" s="1"/>
      <c r="C163" s="1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5.75" customHeight="1" x14ac:dyDescent="0.25">
      <c r="A164" s="136"/>
      <c r="B164" s="1"/>
      <c r="C164" s="1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15.75" customHeight="1" x14ac:dyDescent="0.25">
      <c r="A165" s="136"/>
      <c r="B165" s="1"/>
      <c r="C165" s="1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ht="15.75" customHeight="1" x14ac:dyDescent="0.25">
      <c r="A166" s="136"/>
      <c r="B166" s="1"/>
      <c r="C166" s="1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ht="15.75" customHeight="1" x14ac:dyDescent="0.25">
      <c r="A167" s="136"/>
      <c r="B167" s="1"/>
      <c r="C167" s="1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ht="15.75" customHeight="1" x14ac:dyDescent="0.25">
      <c r="A168" s="136"/>
      <c r="B168" s="1"/>
      <c r="C168" s="1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spans="1:58" ht="15.75" customHeight="1" x14ac:dyDescent="0.25">
      <c r="A169" s="136"/>
      <c r="B169" s="1"/>
      <c r="C169" s="1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15.75" customHeight="1" x14ac:dyDescent="0.25">
      <c r="A170" s="136"/>
      <c r="B170" s="1"/>
      <c r="C170" s="1"/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5.75" customHeight="1" x14ac:dyDescent="0.25">
      <c r="A171" s="136"/>
      <c r="B171" s="1"/>
      <c r="C171" s="1"/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15.75" customHeight="1" x14ac:dyDescent="0.25">
      <c r="A172" s="136"/>
      <c r="B172" s="1"/>
      <c r="C172" s="1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15.75" customHeight="1" x14ac:dyDescent="0.25">
      <c r="A173" s="136"/>
      <c r="B173" s="1"/>
      <c r="C173" s="1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5.75" customHeight="1" x14ac:dyDescent="0.25">
      <c r="A174" s="136"/>
      <c r="B174" s="1"/>
      <c r="C174" s="1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5.75" customHeight="1" x14ac:dyDescent="0.25">
      <c r="A175" s="136"/>
      <c r="B175" s="1"/>
      <c r="C175" s="1"/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5.75" customHeight="1" x14ac:dyDescent="0.25">
      <c r="A176" s="136"/>
      <c r="B176" s="1"/>
      <c r="C176" s="1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5.75" customHeight="1" x14ac:dyDescent="0.25">
      <c r="A177" s="136"/>
      <c r="B177" s="1"/>
      <c r="C177" s="1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15.75" customHeight="1" x14ac:dyDescent="0.25">
      <c r="A178" s="136"/>
      <c r="B178" s="1"/>
      <c r="C178" s="1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1:58" ht="15.75" customHeight="1" x14ac:dyDescent="0.25">
      <c r="A179" s="136"/>
      <c r="B179" s="1"/>
      <c r="C179" s="1"/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5.75" customHeight="1" x14ac:dyDescent="0.25">
      <c r="A180" s="136"/>
      <c r="B180" s="1"/>
      <c r="C180" s="1"/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ht="15.75" customHeight="1" x14ac:dyDescent="0.25">
      <c r="A181" s="136"/>
      <c r="B181" s="1"/>
      <c r="C181" s="1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5.75" customHeight="1" x14ac:dyDescent="0.25">
      <c r="A182" s="136"/>
      <c r="B182" s="1"/>
      <c r="C182" s="1"/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15.75" customHeight="1" x14ac:dyDescent="0.25">
      <c r="A183" s="136"/>
      <c r="B183" s="1"/>
      <c r="C183" s="1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15.75" customHeight="1" x14ac:dyDescent="0.25">
      <c r="A184" s="136"/>
      <c r="B184" s="1"/>
      <c r="C184" s="1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15.75" customHeight="1" x14ac:dyDescent="0.25">
      <c r="A185" s="136"/>
      <c r="B185" s="1"/>
      <c r="C185" s="1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15.75" customHeight="1" x14ac:dyDescent="0.25">
      <c r="A186" s="136"/>
      <c r="B186" s="1"/>
      <c r="C186" s="1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5.75" customHeight="1" x14ac:dyDescent="0.25">
      <c r="A187" s="136"/>
      <c r="B187" s="1"/>
      <c r="C187" s="1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5.75" customHeight="1" x14ac:dyDescent="0.25">
      <c r="A188" s="136"/>
      <c r="B188" s="1"/>
      <c r="C188" s="1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5.75" x14ac:dyDescent="0.25">
      <c r="A189" s="136"/>
      <c r="B189" s="1"/>
      <c r="C189" s="1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5.75" x14ac:dyDescent="0.25">
      <c r="A190" s="136"/>
      <c r="B190" s="1"/>
      <c r="C190" s="1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5.75" x14ac:dyDescent="0.25">
      <c r="A191" s="136"/>
      <c r="B191" s="1"/>
      <c r="C191" s="1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5.75" x14ac:dyDescent="0.25">
      <c r="A192" s="136"/>
      <c r="B192" s="1"/>
      <c r="C192" s="1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ht="15.75" x14ac:dyDescent="0.25">
      <c r="A193" s="136"/>
      <c r="B193" s="1"/>
      <c r="C193" s="1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15.75" x14ac:dyDescent="0.25">
      <c r="A194" s="136"/>
      <c r="B194" s="1"/>
      <c r="C194" s="1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5.75" x14ac:dyDescent="0.25">
      <c r="A195" s="136"/>
      <c r="B195" s="1"/>
      <c r="C195" s="1"/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5.75" x14ac:dyDescent="0.25">
      <c r="A196" s="136"/>
      <c r="B196" s="1"/>
      <c r="C196" s="1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5.75" x14ac:dyDescent="0.25">
      <c r="A197" s="136"/>
      <c r="B197" s="1"/>
      <c r="C197" s="1"/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5.75" x14ac:dyDescent="0.25">
      <c r="A198" s="136"/>
      <c r="B198" s="1"/>
      <c r="C198" s="1"/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5.75" x14ac:dyDescent="0.25">
      <c r="A199" s="136"/>
      <c r="B199" s="1"/>
      <c r="C199" s="1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15.75" x14ac:dyDescent="0.25">
      <c r="A200" s="136"/>
      <c r="B200" s="1"/>
      <c r="C200" s="1"/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5.75" x14ac:dyDescent="0.25">
      <c r="A201" s="136"/>
      <c r="B201" s="1"/>
      <c r="C201" s="1"/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ht="15.75" x14ac:dyDescent="0.25">
      <c r="A202" s="136"/>
      <c r="B202" s="1"/>
      <c r="C202" s="1"/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5.75" x14ac:dyDescent="0.25">
      <c r="A203" s="136"/>
      <c r="B203" s="1"/>
      <c r="C203" s="1"/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15.75" x14ac:dyDescent="0.25">
      <c r="A204" s="136"/>
      <c r="B204" s="1"/>
      <c r="C204" s="1"/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15.75" x14ac:dyDescent="0.25">
      <c r="A205" s="136"/>
      <c r="B205" s="1"/>
      <c r="C205" s="1"/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15.75" x14ac:dyDescent="0.25">
      <c r="A206" s="136"/>
      <c r="B206" s="1"/>
      <c r="C206" s="1"/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5.75" x14ac:dyDescent="0.25">
      <c r="A207" s="136"/>
      <c r="B207" s="1"/>
      <c r="C207" s="1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5.75" x14ac:dyDescent="0.25">
      <c r="A208" s="136"/>
      <c r="B208" s="1"/>
      <c r="C208" s="1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15.75" x14ac:dyDescent="0.25">
      <c r="A209" s="136"/>
      <c r="B209" s="1"/>
      <c r="C209" s="1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75" x14ac:dyDescent="0.25">
      <c r="A210" s="136"/>
      <c r="B210" s="1"/>
      <c r="C210" s="1"/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5.75" x14ac:dyDescent="0.25">
      <c r="A211" s="136"/>
      <c r="B211" s="1"/>
      <c r="C211" s="1"/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</sheetData>
  <mergeCells count="56">
    <mergeCell ref="AT5:AT8"/>
    <mergeCell ref="AL7:AL8"/>
    <mergeCell ref="AM7:AM8"/>
    <mergeCell ref="Z7:Z8"/>
    <mergeCell ref="AA7:AA8"/>
    <mergeCell ref="AB7:AC7"/>
    <mergeCell ref="O7:O8"/>
    <mergeCell ref="AB6:AG6"/>
    <mergeCell ref="AH6:AM6"/>
    <mergeCell ref="P9:AM9"/>
    <mergeCell ref="AS7:AS8"/>
    <mergeCell ref="R7:S7"/>
    <mergeCell ref="T7:T8"/>
    <mergeCell ref="U7:U8"/>
    <mergeCell ref="V7:W7"/>
    <mergeCell ref="N7:N8"/>
    <mergeCell ref="AU5:AU8"/>
    <mergeCell ref="AV5:AV8"/>
    <mergeCell ref="D6:I6"/>
    <mergeCell ref="J6:O6"/>
    <mergeCell ref="AH7:AI7"/>
    <mergeCell ref="AJ7:AK7"/>
    <mergeCell ref="AD7:AE7"/>
    <mergeCell ref="AF7:AF8"/>
    <mergeCell ref="AG7:AG8"/>
    <mergeCell ref="P7:Q7"/>
    <mergeCell ref="P5:AM5"/>
    <mergeCell ref="AN5:AS6"/>
    <mergeCell ref="P6:U6"/>
    <mergeCell ref="V6:AA6"/>
    <mergeCell ref="F7:G7"/>
    <mergeCell ref="A69:AM69"/>
    <mergeCell ref="A68:AM68"/>
    <mergeCell ref="P58:AM58"/>
    <mergeCell ref="P54:AM54"/>
    <mergeCell ref="A63:AS63"/>
    <mergeCell ref="P64:AM64"/>
    <mergeCell ref="AN65:AQ65"/>
    <mergeCell ref="AR65:AS65"/>
    <mergeCell ref="A66:AM66"/>
    <mergeCell ref="A1:AS1"/>
    <mergeCell ref="A2:AS2"/>
    <mergeCell ref="A3:AS3"/>
    <mergeCell ref="A4:AS4"/>
    <mergeCell ref="A5:A8"/>
    <mergeCell ref="B5:B8"/>
    <mergeCell ref="C5:C8"/>
    <mergeCell ref="X7:Y7"/>
    <mergeCell ref="AN7:AO7"/>
    <mergeCell ref="AP7:AQ7"/>
    <mergeCell ref="D7:E7"/>
    <mergeCell ref="AR7:AR8"/>
    <mergeCell ref="H7:H8"/>
    <mergeCell ref="I7:I8"/>
    <mergeCell ref="J7:K7"/>
    <mergeCell ref="L7:M7"/>
  </mergeCells>
  <pageMargins left="0.25" right="0.25" top="0.75" bottom="0.75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IPM_BA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Marján Attila</dc:creator>
  <cp:lastModifiedBy>Tischler Zoltán</cp:lastModifiedBy>
  <cp:lastPrinted>2025-07-18T11:13:41Z</cp:lastPrinted>
  <dcterms:created xsi:type="dcterms:W3CDTF">2024-05-01T14:46:09Z</dcterms:created>
  <dcterms:modified xsi:type="dcterms:W3CDTF">2026-03-04T13:19:58Z</dcterms:modified>
</cp:coreProperties>
</file>